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3256" windowHeight="13176" activeTab="3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Pol'!$A$1:$X$135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G9" i="12"/>
  <c r="M9" i="12" s="1"/>
  <c r="I9" i="12"/>
  <c r="I8" i="12" s="1"/>
  <c r="K9" i="12"/>
  <c r="K8" i="12" s="1"/>
  <c r="O9" i="12"/>
  <c r="O8" i="12" s="1"/>
  <c r="Q9" i="12"/>
  <c r="Q8" i="12" s="1"/>
  <c r="V9" i="12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4" i="12"/>
  <c r="M14" i="12" s="1"/>
  <c r="I14" i="12"/>
  <c r="K14" i="12"/>
  <c r="O14" i="12"/>
  <c r="Q14" i="12"/>
  <c r="V14" i="12"/>
  <c r="G17" i="12"/>
  <c r="M17" i="12" s="1"/>
  <c r="I17" i="12"/>
  <c r="K17" i="12"/>
  <c r="O17" i="12"/>
  <c r="Q17" i="12"/>
  <c r="V17" i="12"/>
  <c r="V8" i="12" s="1"/>
  <c r="G21" i="12"/>
  <c r="I21" i="12"/>
  <c r="K21" i="12"/>
  <c r="M21" i="12"/>
  <c r="O21" i="12"/>
  <c r="Q21" i="12"/>
  <c r="V21" i="12"/>
  <c r="G22" i="12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30" i="12"/>
  <c r="I30" i="12"/>
  <c r="K30" i="12"/>
  <c r="M30" i="12"/>
  <c r="O30" i="12"/>
  <c r="Q30" i="12"/>
  <c r="V30" i="12"/>
  <c r="G34" i="12"/>
  <c r="M34" i="12" s="1"/>
  <c r="I34" i="12"/>
  <c r="K34" i="12"/>
  <c r="O34" i="12"/>
  <c r="Q34" i="12"/>
  <c r="V34" i="12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I43" i="12"/>
  <c r="K43" i="12"/>
  <c r="M43" i="12"/>
  <c r="O43" i="12"/>
  <c r="Q43" i="12"/>
  <c r="V43" i="12"/>
  <c r="G46" i="12"/>
  <c r="O46" i="12"/>
  <c r="G47" i="12"/>
  <c r="I47" i="12"/>
  <c r="I46" i="12" s="1"/>
  <c r="K47" i="12"/>
  <c r="M47" i="12"/>
  <c r="M46" i="12" s="1"/>
  <c r="O47" i="12"/>
  <c r="Q47" i="12"/>
  <c r="Q46" i="12" s="1"/>
  <c r="V47" i="12"/>
  <c r="G49" i="12"/>
  <c r="M49" i="12" s="1"/>
  <c r="I49" i="12"/>
  <c r="K49" i="12"/>
  <c r="K46" i="12" s="1"/>
  <c r="O49" i="12"/>
  <c r="Q49" i="12"/>
  <c r="V49" i="12"/>
  <c r="V46" i="12" s="1"/>
  <c r="Q50" i="12"/>
  <c r="V50" i="12"/>
  <c r="G51" i="12"/>
  <c r="G50" i="12" s="1"/>
  <c r="I51" i="12"/>
  <c r="I50" i="12" s="1"/>
  <c r="K51" i="12"/>
  <c r="K50" i="12" s="1"/>
  <c r="O51" i="12"/>
  <c r="O50" i="12" s="1"/>
  <c r="Q51" i="12"/>
  <c r="V51" i="12"/>
  <c r="G52" i="12"/>
  <c r="G53" i="12"/>
  <c r="I53" i="12"/>
  <c r="I52" i="12" s="1"/>
  <c r="K53" i="12"/>
  <c r="K52" i="12" s="1"/>
  <c r="M53" i="12"/>
  <c r="M52" i="12" s="1"/>
  <c r="O53" i="12"/>
  <c r="O52" i="12" s="1"/>
  <c r="Q53" i="12"/>
  <c r="V53" i="12"/>
  <c r="V52" i="12" s="1"/>
  <c r="G55" i="12"/>
  <c r="I55" i="12"/>
  <c r="K55" i="12"/>
  <c r="M55" i="12"/>
  <c r="O55" i="12"/>
  <c r="Q55" i="12"/>
  <c r="V55" i="12"/>
  <c r="G57" i="12"/>
  <c r="I57" i="12"/>
  <c r="K57" i="12"/>
  <c r="M57" i="12"/>
  <c r="O57" i="12"/>
  <c r="Q57" i="12"/>
  <c r="Q52" i="12" s="1"/>
  <c r="V57" i="12"/>
  <c r="G60" i="12"/>
  <c r="I60" i="12"/>
  <c r="K60" i="12"/>
  <c r="M60" i="12"/>
  <c r="O60" i="12"/>
  <c r="Q60" i="12"/>
  <c r="V60" i="12"/>
  <c r="G62" i="12"/>
  <c r="M62" i="12" s="1"/>
  <c r="I62" i="12"/>
  <c r="K62" i="12"/>
  <c r="O62" i="12"/>
  <c r="Q62" i="12"/>
  <c r="V62" i="12"/>
  <c r="G65" i="12"/>
  <c r="G64" i="12" s="1"/>
  <c r="I65" i="12"/>
  <c r="I64" i="12" s="1"/>
  <c r="K65" i="12"/>
  <c r="K64" i="12" s="1"/>
  <c r="O65" i="12"/>
  <c r="O64" i="12" s="1"/>
  <c r="Q65" i="12"/>
  <c r="V65" i="12"/>
  <c r="G66" i="12"/>
  <c r="M66" i="12" s="1"/>
  <c r="I66" i="12"/>
  <c r="K66" i="12"/>
  <c r="O66" i="12"/>
  <c r="Q66" i="12"/>
  <c r="Q64" i="12" s="1"/>
  <c r="V66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V64" i="12" s="1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9" i="12"/>
  <c r="G88" i="12" s="1"/>
  <c r="I89" i="12"/>
  <c r="I88" i="12" s="1"/>
  <c r="K89" i="12"/>
  <c r="K88" i="12" s="1"/>
  <c r="O89" i="12"/>
  <c r="O88" i="12" s="1"/>
  <c r="Q89" i="12"/>
  <c r="V89" i="12"/>
  <c r="G90" i="12"/>
  <c r="M90" i="12" s="1"/>
  <c r="I90" i="12"/>
  <c r="K90" i="12"/>
  <c r="O90" i="12"/>
  <c r="Q90" i="12"/>
  <c r="Q88" i="12" s="1"/>
  <c r="V90" i="12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V92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V88" i="12" s="1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Q114" i="12"/>
  <c r="G115" i="12"/>
  <c r="I115" i="12"/>
  <c r="I114" i="12" s="1"/>
  <c r="K115" i="12"/>
  <c r="K114" i="12" s="1"/>
  <c r="M115" i="12"/>
  <c r="M114" i="12" s="1"/>
  <c r="O115" i="12"/>
  <c r="O114" i="12" s="1"/>
  <c r="Q115" i="12"/>
  <c r="V115" i="12"/>
  <c r="V114" i="12" s="1"/>
  <c r="K116" i="12"/>
  <c r="G117" i="12"/>
  <c r="G116" i="12" s="1"/>
  <c r="I117" i="12"/>
  <c r="I116" i="12" s="1"/>
  <c r="K117" i="12"/>
  <c r="M117" i="12"/>
  <c r="O117" i="12"/>
  <c r="O116" i="12" s="1"/>
  <c r="Q117" i="12"/>
  <c r="Q116" i="12" s="1"/>
  <c r="V117" i="12"/>
  <c r="V116" i="12" s="1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Q122" i="12"/>
  <c r="G123" i="12"/>
  <c r="I123" i="12"/>
  <c r="I122" i="12" s="1"/>
  <c r="K123" i="12"/>
  <c r="K122" i="12" s="1"/>
  <c r="M123" i="12"/>
  <c r="M122" i="12" s="1"/>
  <c r="O123" i="12"/>
  <c r="O122" i="12" s="1"/>
  <c r="Q123" i="12"/>
  <c r="V123" i="12"/>
  <c r="V122" i="12" s="1"/>
  <c r="AE125" i="12"/>
  <c r="F40" i="1" s="1"/>
  <c r="I20" i="1"/>
  <c r="I19" i="1"/>
  <c r="I18" i="1"/>
  <c r="I17" i="1"/>
  <c r="G8" i="12" l="1"/>
  <c r="I49" i="1" s="1"/>
  <c r="I16" i="1" s="1"/>
  <c r="I21" i="1" s="1"/>
  <c r="F39" i="1"/>
  <c r="F41" i="1"/>
  <c r="M116" i="12"/>
  <c r="AF125" i="12"/>
  <c r="M89" i="12"/>
  <c r="M88" i="12" s="1"/>
  <c r="M65" i="12"/>
  <c r="M64" i="12" s="1"/>
  <c r="M51" i="12"/>
  <c r="M50" i="12" s="1"/>
  <c r="M22" i="12"/>
  <c r="M8" i="12" s="1"/>
  <c r="J28" i="1"/>
  <c r="J26" i="1"/>
  <c r="G38" i="1"/>
  <c r="F38" i="1"/>
  <c r="J23" i="1"/>
  <c r="J24" i="1"/>
  <c r="J25" i="1"/>
  <c r="J27" i="1"/>
  <c r="E24" i="1"/>
  <c r="E26" i="1"/>
  <c r="G125" i="12" l="1"/>
  <c r="I58" i="1"/>
  <c r="J57" i="1" s="1"/>
  <c r="F42" i="1"/>
  <c r="G41" i="1"/>
  <c r="H41" i="1" s="1"/>
  <c r="I41" i="1" s="1"/>
  <c r="G39" i="1"/>
  <c r="H39" i="1" s="1"/>
  <c r="H42" i="1" s="1"/>
  <c r="G40" i="1"/>
  <c r="H40" i="1" s="1"/>
  <c r="I40" i="1" s="1"/>
  <c r="J53" i="1" l="1"/>
  <c r="J54" i="1"/>
  <c r="J56" i="1"/>
  <c r="J52" i="1"/>
  <c r="J51" i="1"/>
  <c r="J55" i="1"/>
  <c r="J50" i="1"/>
  <c r="J49" i="1"/>
  <c r="G23" i="1"/>
  <c r="A23" i="1" s="1"/>
  <c r="G24" i="1" s="1"/>
  <c r="G42" i="1"/>
  <c r="G25" i="1" s="1"/>
  <c r="A25" i="1" s="1"/>
  <c r="I39" i="1"/>
  <c r="I42" i="1" s="1"/>
  <c r="A24" i="1" l="1"/>
  <c r="J58" i="1"/>
  <c r="G28" i="1"/>
  <c r="J39" i="1"/>
  <c r="J42" i="1" s="1"/>
  <c r="J41" i="1"/>
  <c r="J40" i="1"/>
  <c r="G26" i="1"/>
  <c r="A27" i="1" s="1"/>
  <c r="A29" i="1" s="1"/>
  <c r="A26" i="1"/>
  <c r="G29" i="1" l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Hewlett-Packard Company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<sst xmlns="http://schemas.openxmlformats.org/spreadsheetml/2006/main" count="840" uniqueCount="333">
  <si>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</si>
  <si>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</si>
  <si>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</si>
  <si>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</si>
  <si>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</si>
  <si>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</si>
  <si>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</si>
  <si>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</si>
  <si>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</si>
  <si>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</si>
  <si>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</si>
  <si>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</si>
  <si>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</si>
  <si>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</si>
  <si>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</si>
  <si>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</si>
  <si>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</si>
  <si>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</si>
  <si>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</si>
  <si>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</si>
  <si>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</si>
  <si>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</si>
  <si>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</si>
  <si>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</si>
  <si>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</si>
  <si>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</si>
  <si>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</si>
  <si>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</si>
  <si>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</si>
  <si>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</si>
  <si>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</si>
  <si>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</si>
  <si>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</si>
  <si>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</si>
  <si>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</si>
  <si>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</si>
  <si>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</si>
  <si>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</si>
  <si>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</si>
  <si>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</si>
  <si>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</si>
  <si>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</si>
  <si>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</si>
  <si>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</si>
  <si>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AKUMULACE DEŠŤ. VOD</t>
  </si>
  <si>
    <t>Objekt:</t>
  </si>
  <si>
    <t>Rozpočet:</t>
  </si>
  <si>
    <t>2019/043</t>
  </si>
  <si>
    <t>ZŠ KYLEŠOVICE AKUMULACE DEŠŤ. VOD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</si>
  <si>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</si>
  <si>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</si>
  <si>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</si>
  <si>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</si>
  <si>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</si>
  <si>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</si>
  <si>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</si>
  <si>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</si>
  <si>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</si>
  <si>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</si>
  <si>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</si>
  <si>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</si>
  <si>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</si>
  <si>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87</t>
  </si>
  <si>
    <t>Potrubí z trub z plastických hmot</t>
  </si>
  <si>
    <t>89</t>
  </si>
  <si>
    <t>Ostatní konstrukce na trubním vedení</t>
  </si>
  <si>
    <t>99</t>
  </si>
  <si>
    <t>Staveništní přesun hmot</t>
  </si>
  <si>
    <t>722</t>
  </si>
  <si>
    <t>Vnitřní vodovod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</si>
  <si>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</si>
  <si>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</si>
  <si>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</si>
  <si>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</si>
  <si>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</si>
  <si>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</si>
  <si>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</si>
  <si>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</si>
  <si>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</si>
  <si>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</si>
  <si>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</si>
  <si>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</si>
  <si>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</si>
  <si>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</si>
  <si>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</si>
  <si>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</si>
  <si>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</si>
  <si>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</si>
  <si>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</si>
  <si>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</si>
  <si>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</si>
  <si>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</si>
  <si>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</si>
  <si>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</si>
  <si>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</si>
  <si>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</si>
  <si>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</si>
  <si>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</si>
  <si>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</si>
  <si>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</si>
  <si>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</si>
  <si>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115101201</t>
  </si>
  <si>
    <t>Čerpání vody na výšku do 10 m, přítok do 500 l/min</t>
  </si>
  <si>
    <t>h</t>
  </si>
  <si>
    <t>RTS 19/ II</t>
  </si>
  <si>
    <t>RTS 15/ II</t>
  </si>
  <si>
    <t>Práce</t>
  </si>
  <si>
    <t>POL1_1</t>
  </si>
  <si>
    <t>115101301</t>
  </si>
  <si>
    <t>Pohotovost čerp.soupravy, výška 10 m, přítok 500 l</t>
  </si>
  <si>
    <t>den</t>
  </si>
  <si>
    <t>119001422</t>
  </si>
  <si>
    <t>Dočasné zajištění kabelů - v počtu 3 - 6 kabelů</t>
  </si>
  <si>
    <t>m</t>
  </si>
  <si>
    <t>131201201</t>
  </si>
  <si>
    <t>Hloubení zapažených jam v hor.3 do 100 m3</t>
  </si>
  <si>
    <t>m3</t>
  </si>
  <si>
    <t>4,8*3,8*2,55</t>
  </si>
  <si>
    <t>VV</t>
  </si>
  <si>
    <t>132201101</t>
  </si>
  <si>
    <t>Hloubení rýh šířky do 60 cm v hor.3 do 100 m3</t>
  </si>
  <si>
    <t>RTS 12/ II</t>
  </si>
  <si>
    <t>RTS 11/ I</t>
  </si>
  <si>
    <t>VODA : 0,6*55*1,05</t>
  </si>
  <si>
    <t>elektro : 0,6*55*0,65</t>
  </si>
  <si>
    <t>132201202</t>
  </si>
  <si>
    <t>Hloubení rýh šířky do 200 cm v hor.3 do 1000 m3</t>
  </si>
  <si>
    <t>kanal, propojení nádrží : 14*0,8*1,05</t>
  </si>
  <si>
    <t>potrubí dvor. vpustí : 20*0,8*0,95</t>
  </si>
  <si>
    <t>rozšíření pro šachty : 1,5*1,5*1,55+1,5*1,5*2,05+1,5*1,5*1,35</t>
  </si>
  <si>
    <t>139601102</t>
  </si>
  <si>
    <t>Ruční výkop jam, rýh a šachet v hornině tř. 3</t>
  </si>
  <si>
    <t>151101102</t>
  </si>
  <si>
    <t>Pažení a rozepření stěn rýh - příložné - hl. do 4m</t>
  </si>
  <si>
    <t>m2</t>
  </si>
  <si>
    <t>jáma : 2,6*17,2</t>
  </si>
  <si>
    <t>151101112</t>
  </si>
  <si>
    <t>Odstranění pažení stěn rýh - příložné - hl. do 4 m</t>
  </si>
  <si>
    <t>161101101</t>
  </si>
  <si>
    <t>Svislé přemístění výkopku z hor.1-4 do 2,5 m</t>
  </si>
  <si>
    <t>46,51+56,1+65,99</t>
  </si>
  <si>
    <t>162701105</t>
  </si>
  <si>
    <t>Vodorovné přemístění výkopku z hor.1-4 do 10000 m</t>
  </si>
  <si>
    <t>174101101</t>
  </si>
  <si>
    <t>Zásyp jam, rýh, šachet se zhutněním</t>
  </si>
  <si>
    <t>56,1+38,09-36,35-5,94-3,3</t>
  </si>
  <si>
    <t>175101101</t>
  </si>
  <si>
    <t>Obsyp potrubí bez prohození sypaniny</t>
  </si>
  <si>
    <t>voda : 0,6*0,4*55</t>
  </si>
  <si>
    <t>elektro : 0,6*0,3*55</t>
  </si>
  <si>
    <t>obsyp kanal : 12*0,8*0,5+7*0,8*0,46+7,5*0,8*0,5+6*0,8*0,6</t>
  </si>
  <si>
    <t>175101109</t>
  </si>
  <si>
    <t>Příplatek za prohození sypaniny pro obsyp potrubí</t>
  </si>
  <si>
    <t>voda : 13,2</t>
  </si>
  <si>
    <t>175101201</t>
  </si>
  <si>
    <t>Obsyp objektu bez prohození sypaniny</t>
  </si>
  <si>
    <t>46,51-1,7-2,19-0,34-1,69-17,5</t>
  </si>
  <si>
    <t>175101209</t>
  </si>
  <si>
    <t>Příplatek za prohození sypaniny pro obsyp objektu</t>
  </si>
  <si>
    <t>Poplatek za skládku</t>
  </si>
  <si>
    <t>t</t>
  </si>
  <si>
    <t>Vlastní</t>
  </si>
  <si>
    <t>Indiv</t>
  </si>
  <si>
    <t>48,6*1,8</t>
  </si>
  <si>
    <t>58332000</t>
  </si>
  <si>
    <t>Kamenivo těžené frakce 0/125</t>
  </si>
  <si>
    <t>T</t>
  </si>
  <si>
    <t>SPCM</t>
  </si>
  <si>
    <t>Specifikace</t>
  </si>
  <si>
    <t>POL3_1</t>
  </si>
  <si>
    <t>48,6*2</t>
  </si>
  <si>
    <t>5833730</t>
  </si>
  <si>
    <t>Štěrkopísek frakce 0-2 tř.B</t>
  </si>
  <si>
    <t>obsyp kanal. : 13,26*2</t>
  </si>
  <si>
    <t>obsyp elektro : 9,9*2</t>
  </si>
  <si>
    <t>273351215</t>
  </si>
  <si>
    <t>Bednění stěn základových desek - zřízení</t>
  </si>
  <si>
    <t>0,15*2*(3,9+2,9)</t>
  </si>
  <si>
    <t>273351216</t>
  </si>
  <si>
    <t>Bednění stěn základových desek - odstranění</t>
  </si>
  <si>
    <t>311101211</t>
  </si>
  <si>
    <t>Vytvoření prostupů pl. do 0,02 m2 v nosných zdech</t>
  </si>
  <si>
    <t>273361921</t>
  </si>
  <si>
    <t>Výztuž základových desek ze svařovaných sítí svařovanou sítí - drát 6,0  oka 100/100</t>
  </si>
  <si>
    <t>11,31*0,008</t>
  </si>
  <si>
    <t>451315126</t>
  </si>
  <si>
    <t>Podklad vrstva -15cm beton C20/25</t>
  </si>
  <si>
    <t>URS</t>
  </si>
  <si>
    <t>URS 12/ I</t>
  </si>
  <si>
    <t>3,9*2,9</t>
  </si>
  <si>
    <t>451572111</t>
  </si>
  <si>
    <t>Lože pod potrubí z kameniva těženého 0 - 4 mm</t>
  </si>
  <si>
    <t>kanal : 0,8*0,1*(6+20+7)</t>
  </si>
  <si>
    <t>lože elektro : 0,6*0,1*55</t>
  </si>
  <si>
    <t>451575111</t>
  </si>
  <si>
    <t>Podkladní vrstva tl. do 25 cm ze štěrkopísku</t>
  </si>
  <si>
    <t>4,8*3,8</t>
  </si>
  <si>
    <t>451595111</t>
  </si>
  <si>
    <t>Lože pod potrubí z prohozeného výkopku</t>
  </si>
  <si>
    <t>voda : 0,1*55*0,6</t>
  </si>
  <si>
    <t>837355121</t>
  </si>
  <si>
    <t>Výsek a montáž kamenin. odbočky na potrubí DN 200</t>
  </si>
  <si>
    <t>kus</t>
  </si>
  <si>
    <t>871111101</t>
  </si>
  <si>
    <t>M.plast.potrubí ve výkopu na gum.těsnění DN 150 mm</t>
  </si>
  <si>
    <t>871111102</t>
  </si>
  <si>
    <t>M.plast.potrubí ve výkopu na gum.těsnění DN 200 mm</t>
  </si>
  <si>
    <t>871111104</t>
  </si>
  <si>
    <t>M.plast.potrubí ve výkopu na gum.těsnění DN 300 mm</t>
  </si>
  <si>
    <t>871161121</t>
  </si>
  <si>
    <t>Montáž trubek polyetylenových ve výkopu d 32 mm</t>
  </si>
  <si>
    <t>877353121</t>
  </si>
  <si>
    <t>Montáž tvarovek odboč. plast. gum. kroužek DN 200 včetně dodávky odbočky PVC 200/160 mm</t>
  </si>
  <si>
    <t>Montáž tvarovek odboč. plast. gum. kroužek DN 200 včetně dodávky odbočky PVC 200/200 mm</t>
  </si>
  <si>
    <t>877353123</t>
  </si>
  <si>
    <t>Montáž tvarovek jednoos. plast. gum.kroužek DN 200</t>
  </si>
  <si>
    <t>28611260.</t>
  </si>
  <si>
    <t>Trubka kanalizační KGEM SN 8 PVC 160x4,7x1000</t>
  </si>
  <si>
    <t>28611261.</t>
  </si>
  <si>
    <t>Trubka kanalizační KGEM SN 8 PVC 160x4,7x3000</t>
  </si>
  <si>
    <t>28611262.</t>
  </si>
  <si>
    <t>Trubka kanalizační KG SN8 160x4,7x5000</t>
  </si>
  <si>
    <t>28611263.</t>
  </si>
  <si>
    <t>Trubka kanalizační KGEM SN 8 PVC 200x5,9x1000</t>
  </si>
  <si>
    <t>28611265.</t>
  </si>
  <si>
    <t>Trubka kanalizační KG SN 8 200x5000</t>
  </si>
  <si>
    <t>28611271.</t>
  </si>
  <si>
    <t>Trubka kanalizační KGEM SN 8 PVC 315x9,2x3000</t>
  </si>
  <si>
    <t>28611272.</t>
  </si>
  <si>
    <t>Trubka kanalizační KG SN 8 315x5000</t>
  </si>
  <si>
    <t>28613102.</t>
  </si>
  <si>
    <t>Elektrospojka d  32 mm SDR 11 PE 100 ELGEF Plus</t>
  </si>
  <si>
    <t>28613460</t>
  </si>
  <si>
    <t>Trubka vodovodní PE RC Protect SDR 11  32x3,0 mm</t>
  </si>
  <si>
    <t>POL3_9</t>
  </si>
  <si>
    <t>28651662.</t>
  </si>
  <si>
    <t>Koleno kanalizační 160/ 45 st</t>
  </si>
  <si>
    <t>28651664.</t>
  </si>
  <si>
    <t>Koleno kanalizační  160/ 87</t>
  </si>
  <si>
    <t>28651667.</t>
  </si>
  <si>
    <t>Koleno kanalizační KGB 200/ 45 st PVC</t>
  </si>
  <si>
    <t>28651812.</t>
  </si>
  <si>
    <t>Přesuvka kanalizační 160</t>
  </si>
  <si>
    <t>28651813.</t>
  </si>
  <si>
    <t>Přesuvka kanalizační KGU 200 PVC</t>
  </si>
  <si>
    <t>28651815.</t>
  </si>
  <si>
    <t>Přesuvka kanalizační  315</t>
  </si>
  <si>
    <t>85641</t>
  </si>
  <si>
    <t>Retenční nádrž prefa beton 3600/2600/1870 12m3 včetně dopravy, stupadel, spoj, těsnící materiál</t>
  </si>
  <si>
    <t>kpl</t>
  </si>
  <si>
    <t>892241111</t>
  </si>
  <si>
    <t>Tlaková zkouška vodovodního potrubí DN 80</t>
  </si>
  <si>
    <t>894211111</t>
  </si>
  <si>
    <t>Šachty z betonu kruhové,dno C 25/30,potrubí DN 200</t>
  </si>
  <si>
    <t>894211121</t>
  </si>
  <si>
    <t>Šachty z betonu kruhové,dno C 25/30,potrubí DN 300</t>
  </si>
  <si>
    <t>894401211</t>
  </si>
  <si>
    <t>Osazení betonových skruží rovných</t>
  </si>
  <si>
    <t>894402211</t>
  </si>
  <si>
    <t>Osazení beton. skruží přechodových</t>
  </si>
  <si>
    <t>894512</t>
  </si>
  <si>
    <t>Přepojení stávající, vložení šachet včetně tvarovek</t>
  </si>
  <si>
    <t>ks</t>
  </si>
  <si>
    <t>8945123</t>
  </si>
  <si>
    <t>Osazení  prefabrikované nádrže, kompletace</t>
  </si>
  <si>
    <t>899311112</t>
  </si>
  <si>
    <t>Osazení poklopů litinových s rámem do 100 kg</t>
  </si>
  <si>
    <t>899721112</t>
  </si>
  <si>
    <t>Fólie výstražná z PVC, šířka 30 cm</t>
  </si>
  <si>
    <t>55243342.</t>
  </si>
  <si>
    <t>Poklop KA 01 BEGU D 605 mm "A1" PARK A15</t>
  </si>
  <si>
    <t>55243346.</t>
  </si>
  <si>
    <t>Poklop celolitinový průměr 600 mm,  zatížení 40 t bez odvětrání</t>
  </si>
  <si>
    <t>RTS 16/ I</t>
  </si>
  <si>
    <t>5524344</t>
  </si>
  <si>
    <t>Poklop na vstupní šachtu d 600 D400 s odvětráním</t>
  </si>
  <si>
    <t>RTS 14/ I</t>
  </si>
  <si>
    <t>59224174.</t>
  </si>
  <si>
    <t>Prstenec vyrovnávací 63/40-120</t>
  </si>
  <si>
    <t>59224177.</t>
  </si>
  <si>
    <t>Prstenec vyrovnávací 63/120/120</t>
  </si>
  <si>
    <t>59224347.</t>
  </si>
  <si>
    <t>Prstenec vyrovn šachetní  63/60/120</t>
  </si>
  <si>
    <t>59224348.</t>
  </si>
  <si>
    <t>Prstenec vyrovn šachetní  63/80/120</t>
  </si>
  <si>
    <t>59224349.</t>
  </si>
  <si>
    <t>Prstenec vyrovn šachetní  63/100/120</t>
  </si>
  <si>
    <t>59224353.</t>
  </si>
  <si>
    <t>Konus šachetní  100-63/58/12</t>
  </si>
  <si>
    <t>5922435</t>
  </si>
  <si>
    <t>Deska zákrytová TZK-Q.1 100-63/17</t>
  </si>
  <si>
    <t>59224358.</t>
  </si>
  <si>
    <t>Skruž šachetní  100/25/12 PS</t>
  </si>
  <si>
    <t>59224364.</t>
  </si>
  <si>
    <t>Skruž šachetní TBS-Q.1 100/100/12 PS</t>
  </si>
  <si>
    <t>59224366.</t>
  </si>
  <si>
    <t>Dno šachetní přímé TBZ-Q.1 100/60 V max. 40</t>
  </si>
  <si>
    <t>59224373.</t>
  </si>
  <si>
    <t>Těsnění elastom pro šach díly  - DN 1000</t>
  </si>
  <si>
    <t>87 6</t>
  </si>
  <si>
    <t>Izolační folie ,</t>
  </si>
  <si>
    <t>POL3_</t>
  </si>
  <si>
    <t>998276101</t>
  </si>
  <si>
    <t>Přesun hmot, trubní vedení plastová, otevř. výkop</t>
  </si>
  <si>
    <t>722170911</t>
  </si>
  <si>
    <t>Oprava potrubí z PE trubek,vsazení odbočky DN 32</t>
  </si>
  <si>
    <t>POL1_7</t>
  </si>
  <si>
    <t>722171914</t>
  </si>
  <si>
    <t>Odříznutí plastové trubky  DN 32</t>
  </si>
  <si>
    <t>722172313</t>
  </si>
  <si>
    <t>Potrubí z PPR Instaplast, studená, D 32/4,4 mm</t>
  </si>
  <si>
    <t>723231164</t>
  </si>
  <si>
    <t>Kohout přímý 2 závit G 1 páčka</t>
  </si>
  <si>
    <t>POL1_5</t>
  </si>
  <si>
    <t>998722101</t>
  </si>
  <si>
    <t>Přesun hmot pro vnitřní vodovod, výšky do 6 m</t>
  </si>
  <si>
    <t>POL1_1001</t>
  </si>
  <si>
    <t>214510</t>
  </si>
  <si>
    <t>Kabelové vedení, silový+ ovládací kabel pro závlahu, pokládka + dodávka</t>
  </si>
  <si>
    <t>SUM</t>
  </si>
  <si>
    <t>Poznámky uchazeče k zadání</t>
  </si>
  <si>
    <t>POPUZIV</t>
  </si>
  <si>
    <t>END</t>
  </si>
  <si>
    <r>
      <t xml:space="preserve">Zemní práce, </t>
    </r>
    <r>
      <rPr>
        <b/>
        <sz val="8"/>
        <rFont val="Arial CE"/>
        <charset val="238"/>
      </rPr>
      <t xml:space="preserve">viz v.č. C01, C02, D01-D04 </t>
    </r>
  </si>
  <si>
    <r>
      <t xml:space="preserve">Základy a zvláštní zakládání, </t>
    </r>
    <r>
      <rPr>
        <b/>
        <sz val="8"/>
        <rFont val="Arial CE"/>
        <charset val="238"/>
      </rPr>
      <t xml:space="preserve">viz v.č. C01, C02, D01-D04 </t>
    </r>
  </si>
  <si>
    <r>
      <t xml:space="preserve">Svislé a kompletní konstrukce, </t>
    </r>
    <r>
      <rPr>
        <b/>
        <sz val="8"/>
        <rFont val="Arial CE"/>
        <charset val="238"/>
      </rPr>
      <t xml:space="preserve">viz v.č. C01, C02, D01-D04 </t>
    </r>
  </si>
  <si>
    <r>
      <t>Vodorovné konstrukce,</t>
    </r>
    <r>
      <rPr>
        <b/>
        <sz val="8"/>
        <rFont val="Arial CE"/>
        <charset val="238"/>
      </rPr>
      <t xml:space="preserve"> viz v.č. C01, C02, D01-D04 </t>
    </r>
  </si>
  <si>
    <r>
      <t xml:space="preserve">Potrubí z trub z plastických hmot, </t>
    </r>
    <r>
      <rPr>
        <b/>
        <sz val="8"/>
        <rFont val="Arial CE"/>
        <charset val="238"/>
      </rPr>
      <t xml:space="preserve">viz v.č. C01, C02, D01-D04 </t>
    </r>
  </si>
  <si>
    <r>
      <t xml:space="preserve">Ostatní konstrukce na trubním vedení, </t>
    </r>
    <r>
      <rPr>
        <b/>
        <sz val="8"/>
        <rFont val="Arial CE"/>
        <charset val="238"/>
      </rPr>
      <t xml:space="preserve">viz v.č. C01, C02, D01-D04 </t>
    </r>
  </si>
  <si>
    <r>
      <t xml:space="preserve">Vnitřní vodovod, </t>
    </r>
    <r>
      <rPr>
        <b/>
        <sz val="8"/>
        <rFont val="Arial CE"/>
        <charset val="238"/>
      </rPr>
      <t xml:space="preserve">viz v.č. C01, C02, D01-D04 </t>
    </r>
  </si>
  <si>
    <r>
      <t xml:space="preserve">Elektromontáže, </t>
    </r>
    <r>
      <rPr>
        <b/>
        <sz val="8"/>
        <rFont val="Arial CE"/>
        <charset val="238"/>
      </rPr>
      <t xml:space="preserve">viz v.č. C01, C02, D01-D04 </t>
    </r>
  </si>
  <si>
    <r>
      <t xml:space="preserve">Staveništní přesun hmot, </t>
    </r>
    <r>
      <rPr>
        <b/>
        <sz val="8"/>
        <rFont val="Arial CE"/>
        <charset val="238"/>
      </rPr>
      <t xml:space="preserve">viz v.č. C01, C02, D01-D04 </t>
    </r>
  </si>
  <si>
    <t>AKUMULACE DEŠŤ. VOD, VENKOVNÍ VODOVOD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</si>
</sst>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I34" sqref="I34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89" t="s">
        <v>41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1" zoomScaleNormal="100" zoomScaleSheetLayoutView="75" workbookViewId="0">
      <selection activeCell="D5" sqref="D5:G5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5" t="s">
        <v>4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 x14ac:dyDescent="0.25">
      <c r="A2" s="2"/>
      <c r="B2" s="77" t="s">
        <v>24</v>
      </c>
      <c r="C2" s="78"/>
      <c r="D2" s="79" t="s">
        <v>47</v>
      </c>
      <c r="E2" s="231" t="s">
        <v>48</v>
      </c>
      <c r="F2" s="232"/>
      <c r="G2" s="232"/>
      <c r="H2" s="232"/>
      <c r="I2" s="232"/>
      <c r="J2" s="233"/>
      <c r="O2" s="1"/>
    </row>
    <row r="3" spans="1:15" ht="27" customHeight="1" x14ac:dyDescent="0.25">
      <c r="A3" s="2"/>
      <c r="B3" s="80" t="s">
        <v>45</v>
      </c>
      <c r="C3" s="78"/>
      <c r="D3" s="81" t="s">
        <v>43</v>
      </c>
      <c r="E3" s="234" t="s">
        <v>332</v>
      </c>
      <c r="F3" s="235"/>
      <c r="G3" s="235"/>
      <c r="H3" s="235"/>
      <c r="I3" s="235"/>
      <c r="J3" s="236"/>
    </row>
    <row r="4" spans="1:15" ht="23.25" customHeight="1" x14ac:dyDescent="0.25">
      <c r="A4" s="76">
        <v>382</v>
      </c>
      <c r="B4" s="82" t="s">
        <v>46</v>
      </c>
      <c r="C4" s="83"/>
      <c r="D4" s="84" t="s">
        <v>43</v>
      </c>
      <c r="E4" s="214" t="s">
        <v>332</v>
      </c>
      <c r="F4" s="215"/>
      <c r="G4" s="215"/>
      <c r="H4" s="215"/>
      <c r="I4" s="215"/>
      <c r="J4" s="216"/>
    </row>
    <row r="5" spans="1:15" ht="24" customHeight="1" x14ac:dyDescent="0.25">
      <c r="A5" s="2"/>
      <c r="B5" s="31" t="s">
        <v>23</v>
      </c>
      <c r="D5" s="219"/>
      <c r="E5" s="220"/>
      <c r="F5" s="220"/>
      <c r="G5" s="220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21"/>
      <c r="E6" s="222"/>
      <c r="F6" s="222"/>
      <c r="G6" s="222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3"/>
      <c r="F7" s="224"/>
      <c r="G7" s="224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38"/>
      <c r="E11" s="238"/>
      <c r="F11" s="238"/>
      <c r="G11" s="238"/>
      <c r="H11" s="18" t="s">
        <v>42</v>
      </c>
      <c r="I11" s="86"/>
      <c r="J11" s="8"/>
    </row>
    <row r="12" spans="1:15" ht="15.75" customHeight="1" x14ac:dyDescent="0.25">
      <c r="A12" s="2"/>
      <c r="B12" s="28"/>
      <c r="C12" s="55"/>
      <c r="D12" s="213"/>
      <c r="E12" s="213"/>
      <c r="F12" s="213"/>
      <c r="G12" s="213"/>
      <c r="H12" s="18" t="s">
        <v>36</v>
      </c>
      <c r="I12" s="86"/>
      <c r="J12" s="8"/>
    </row>
    <row r="13" spans="1:15" ht="15.75" customHeight="1" x14ac:dyDescent="0.25">
      <c r="A13" s="2"/>
      <c r="B13" s="29"/>
      <c r="C13" s="56"/>
      <c r="D13" s="85"/>
      <c r="E13" s="217"/>
      <c r="F13" s="218"/>
      <c r="G13" s="218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7"/>
      <c r="F15" s="237"/>
      <c r="G15" s="239"/>
      <c r="H15" s="239"/>
      <c r="I15" s="239" t="s">
        <v>31</v>
      </c>
      <c r="J15" s="240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202"/>
      <c r="F16" s="203"/>
      <c r="G16" s="202"/>
      <c r="H16" s="203"/>
      <c r="I16" s="202">
        <f>SUMIF(F49:F57,A16,I49:I57)+SUMIF(F49:F57,"PSU",I49:I57)</f>
        <v>0</v>
      </c>
      <c r="J16" s="204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202"/>
      <c r="F17" s="203"/>
      <c r="G17" s="202"/>
      <c r="H17" s="203"/>
      <c r="I17" s="202">
        <f>SUMIF(F49:F57,A17,I49:I57)</f>
        <v>0</v>
      </c>
      <c r="J17" s="204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202"/>
      <c r="F18" s="203"/>
      <c r="G18" s="202"/>
      <c r="H18" s="203"/>
      <c r="I18" s="202">
        <f>SUMIF(F49:F57,A18,I49:I57)</f>
        <v>0</v>
      </c>
      <c r="J18" s="204"/>
    </row>
    <row r="19" spans="1:10" ht="23.25" customHeight="1" x14ac:dyDescent="0.25">
      <c r="A19" s="139" t="s">
        <v>72</v>
      </c>
      <c r="B19" s="38" t="s">
        <v>29</v>
      </c>
      <c r="C19" s="62"/>
      <c r="D19" s="63"/>
      <c r="E19" s="202"/>
      <c r="F19" s="203"/>
      <c r="G19" s="202"/>
      <c r="H19" s="203"/>
      <c r="I19" s="202">
        <f>SUMIF(F49:F57,A19,I49:I57)</f>
        <v>0</v>
      </c>
      <c r="J19" s="204"/>
    </row>
    <row r="20" spans="1:10" ht="23.25" customHeight="1" x14ac:dyDescent="0.25">
      <c r="A20" s="139" t="s">
        <v>73</v>
      </c>
      <c r="B20" s="38" t="s">
        <v>30</v>
      </c>
      <c r="C20" s="62"/>
      <c r="D20" s="63"/>
      <c r="E20" s="202"/>
      <c r="F20" s="203"/>
      <c r="G20" s="202"/>
      <c r="H20" s="203"/>
      <c r="I20" s="202">
        <f>SUMIF(F49:F57,A20,I49:I57)</f>
        <v>0</v>
      </c>
      <c r="J20" s="204"/>
    </row>
    <row r="21" spans="1:10" ht="23.25" customHeight="1" x14ac:dyDescent="0.25">
      <c r="A21" s="2"/>
      <c r="B21" s="48" t="s">
        <v>31</v>
      </c>
      <c r="C21" s="64"/>
      <c r="D21" s="65"/>
      <c r="E21" s="205"/>
      <c r="F21" s="241"/>
      <c r="G21" s="205"/>
      <c r="H21" s="241"/>
      <c r="I21" s="205">
        <f>SUM(I16:J20)</f>
        <v>0</v>
      </c>
      <c r="J21" s="2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0">
        <f>ZakladDPHSniVypocet</f>
        <v>0</v>
      </c>
      <c r="H23" s="201"/>
      <c r="I23" s="2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8">
        <f>A23</f>
        <v>0</v>
      </c>
      <c r="H24" s="199"/>
      <c r="I24" s="1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0">
        <f>ZakladDPHZaklVypocet</f>
        <v>0</v>
      </c>
      <c r="H25" s="201"/>
      <c r="I25" s="2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8">
        <f>A25</f>
        <v>0</v>
      </c>
      <c r="H26" s="229"/>
      <c r="I26" s="229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0">
        <f>CenaCelkem-(ZakladDPHSni+DPHSni+ZakladDPHZakl+DPHZakl)</f>
        <v>0</v>
      </c>
      <c r="H27" s="230"/>
      <c r="I27" s="230"/>
      <c r="J27" s="41" t="str">
        <f t="shared" si="0"/>
        <v>CZK</v>
      </c>
    </row>
    <row r="28" spans="1:10" ht="27.75" hidden="1" customHeight="1" thickBot="1" x14ac:dyDescent="0.3">
      <c r="A28" s="2"/>
      <c r="B28" s="113" t="s">
        <v>25</v>
      </c>
      <c r="C28" s="114"/>
      <c r="D28" s="114"/>
      <c r="E28" s="115"/>
      <c r="F28" s="116"/>
      <c r="G28" s="208">
        <f>ZakladDPHSniVypocet+ZakladDPHZaklVypocet</f>
        <v>0</v>
      </c>
      <c r="H28" s="208"/>
      <c r="I28" s="208"/>
      <c r="J28" s="11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7">
        <f>A27</f>
        <v>0</v>
      </c>
      <c r="H29" s="207"/>
      <c r="I29" s="207"/>
      <c r="J29" s="120" t="s">
        <v>51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09"/>
      <c r="E34" s="210"/>
      <c r="G34" s="211"/>
      <c r="H34" s="212"/>
      <c r="I34" s="212"/>
      <c r="J34" s="25"/>
    </row>
    <row r="35" spans="1:10" ht="12.75" customHeight="1" x14ac:dyDescent="0.25">
      <c r="A35" s="2"/>
      <c r="B35" s="2"/>
      <c r="D35" s="197" t="s">
        <v>2</v>
      </c>
      <c r="E35" s="1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5">
      <c r="A39" s="89">
        <v>1</v>
      </c>
      <c r="B39" s="99" t="s">
        <v>49</v>
      </c>
      <c r="C39" s="192"/>
      <c r="D39" s="192"/>
      <c r="E39" s="192"/>
      <c r="F39" s="100">
        <f>'01 01 Pol'!AE125</f>
        <v>0</v>
      </c>
      <c r="G39" s="101">
        <f>'01 01 Pol'!AF125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5">
      <c r="A40" s="89">
        <v>2</v>
      </c>
      <c r="B40" s="104" t="s">
        <v>43</v>
      </c>
      <c r="C40" s="193" t="s">
        <v>44</v>
      </c>
      <c r="D40" s="193"/>
      <c r="E40" s="193"/>
      <c r="F40" s="105">
        <f>'01 01 Pol'!AE125</f>
        <v>0</v>
      </c>
      <c r="G40" s="106">
        <f>'01 01 Pol'!AF125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5">
      <c r="A41" s="89">
        <v>3</v>
      </c>
      <c r="B41" s="108" t="s">
        <v>43</v>
      </c>
      <c r="C41" s="192" t="s">
        <v>44</v>
      </c>
      <c r="D41" s="192"/>
      <c r="E41" s="192"/>
      <c r="F41" s="109">
        <f>'01 01 Pol'!AE125</f>
        <v>0</v>
      </c>
      <c r="G41" s="102">
        <f>'01 01 Pol'!AF125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5">
      <c r="A42" s="89"/>
      <c r="B42" s="194" t="s">
        <v>50</v>
      </c>
      <c r="C42" s="195"/>
      <c r="D42" s="195"/>
      <c r="E42" s="196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6" x14ac:dyDescent="0.3">
      <c r="B46" s="121" t="s">
        <v>52</v>
      </c>
    </row>
    <row r="48" spans="1:10" ht="25.5" customHeight="1" x14ac:dyDescent="0.25">
      <c r="A48" s="123"/>
      <c r="B48" s="126" t="s">
        <v>18</v>
      </c>
      <c r="C48" s="126" t="s">
        <v>6</v>
      </c>
      <c r="D48" s="127"/>
      <c r="E48" s="127"/>
      <c r="F48" s="128" t="s">
        <v>53</v>
      </c>
      <c r="G48" s="128"/>
      <c r="H48" s="128"/>
      <c r="I48" s="128" t="s">
        <v>31</v>
      </c>
      <c r="J48" s="128" t="s">
        <v>0</v>
      </c>
    </row>
    <row r="49" spans="1:10" ht="36.75" customHeight="1" x14ac:dyDescent="0.25">
      <c r="A49" s="124"/>
      <c r="B49" s="129" t="s">
        <v>54</v>
      </c>
      <c r="C49" s="190" t="s">
        <v>55</v>
      </c>
      <c r="D49" s="191"/>
      <c r="E49" s="191"/>
      <c r="F49" s="135" t="s">
        <v>26</v>
      </c>
      <c r="G49" s="136"/>
      <c r="H49" s="136"/>
      <c r="I49" s="136">
        <f>'01 01 Pol'!G8</f>
        <v>0</v>
      </c>
      <c r="J49" s="133" t="str">
        <f>IF(I58=0,"",I49/I58*100)</f>
        <v/>
      </c>
    </row>
    <row r="50" spans="1:10" ht="36.75" customHeight="1" x14ac:dyDescent="0.25">
      <c r="A50" s="124"/>
      <c r="B50" s="129" t="s">
        <v>56</v>
      </c>
      <c r="C50" s="190" t="s">
        <v>57</v>
      </c>
      <c r="D50" s="191"/>
      <c r="E50" s="191"/>
      <c r="F50" s="135" t="s">
        <v>26</v>
      </c>
      <c r="G50" s="136"/>
      <c r="H50" s="136"/>
      <c r="I50" s="136">
        <f>'01 01 Pol'!G46</f>
        <v>0</v>
      </c>
      <c r="J50" s="133" t="str">
        <f>IF(I58=0,"",I50/I58*100)</f>
        <v/>
      </c>
    </row>
    <row r="51" spans="1:10" ht="36.75" customHeight="1" x14ac:dyDescent="0.25">
      <c r="A51" s="124"/>
      <c r="B51" s="129" t="s">
        <v>58</v>
      </c>
      <c r="C51" s="190" t="s">
        <v>59</v>
      </c>
      <c r="D51" s="191"/>
      <c r="E51" s="191"/>
      <c r="F51" s="135" t="s">
        <v>26</v>
      </c>
      <c r="G51" s="136"/>
      <c r="H51" s="136"/>
      <c r="I51" s="136">
        <f>'01 01 Pol'!G50</f>
        <v>0</v>
      </c>
      <c r="J51" s="133" t="str">
        <f>IF(I58=0,"",I51/I58*100)</f>
        <v/>
      </c>
    </row>
    <row r="52" spans="1:10" ht="36.75" customHeight="1" x14ac:dyDescent="0.25">
      <c r="A52" s="124"/>
      <c r="B52" s="129" t="s">
        <v>60</v>
      </c>
      <c r="C52" s="190" t="s">
        <v>61</v>
      </c>
      <c r="D52" s="191"/>
      <c r="E52" s="191"/>
      <c r="F52" s="135" t="s">
        <v>26</v>
      </c>
      <c r="G52" s="136"/>
      <c r="H52" s="136"/>
      <c r="I52" s="136">
        <f>'01 01 Pol'!G52</f>
        <v>0</v>
      </c>
      <c r="J52" s="133" t="str">
        <f>IF(I58=0,"",I52/I58*100)</f>
        <v/>
      </c>
    </row>
    <row r="53" spans="1:10" ht="36.75" customHeight="1" x14ac:dyDescent="0.25">
      <c r="A53" s="124"/>
      <c r="B53" s="129" t="s">
        <v>62</v>
      </c>
      <c r="C53" s="190" t="s">
        <v>63</v>
      </c>
      <c r="D53" s="191"/>
      <c r="E53" s="191"/>
      <c r="F53" s="135" t="s">
        <v>26</v>
      </c>
      <c r="G53" s="136"/>
      <c r="H53" s="136"/>
      <c r="I53" s="136">
        <f>'01 01 Pol'!G64</f>
        <v>0</v>
      </c>
      <c r="J53" s="133" t="str">
        <f>IF(I58=0,"",I53/I58*100)</f>
        <v/>
      </c>
    </row>
    <row r="54" spans="1:10" ht="36.75" customHeight="1" x14ac:dyDescent="0.25">
      <c r="A54" s="124"/>
      <c r="B54" s="129" t="s">
        <v>64</v>
      </c>
      <c r="C54" s="190" t="s">
        <v>65</v>
      </c>
      <c r="D54" s="191"/>
      <c r="E54" s="191"/>
      <c r="F54" s="135" t="s">
        <v>26</v>
      </c>
      <c r="G54" s="136"/>
      <c r="H54" s="136"/>
      <c r="I54" s="136">
        <f>'01 01 Pol'!G88</f>
        <v>0</v>
      </c>
      <c r="J54" s="133" t="str">
        <f>IF(I58=0,"",I54/I58*100)</f>
        <v/>
      </c>
    </row>
    <row r="55" spans="1:10" ht="36.75" customHeight="1" x14ac:dyDescent="0.25">
      <c r="A55" s="124"/>
      <c r="B55" s="129" t="s">
        <v>66</v>
      </c>
      <c r="C55" s="190" t="s">
        <v>67</v>
      </c>
      <c r="D55" s="191"/>
      <c r="E55" s="191"/>
      <c r="F55" s="135" t="s">
        <v>26</v>
      </c>
      <c r="G55" s="136"/>
      <c r="H55" s="136"/>
      <c r="I55" s="136">
        <f>'01 01 Pol'!G114</f>
        <v>0</v>
      </c>
      <c r="J55" s="133" t="str">
        <f>IF(I58=0,"",I55/I58*100)</f>
        <v/>
      </c>
    </row>
    <row r="56" spans="1:10" ht="36.75" customHeight="1" x14ac:dyDescent="0.25">
      <c r="A56" s="124"/>
      <c r="B56" s="129" t="s">
        <v>68</v>
      </c>
      <c r="C56" s="190" t="s">
        <v>69</v>
      </c>
      <c r="D56" s="191"/>
      <c r="E56" s="191"/>
      <c r="F56" s="135" t="s">
        <v>27</v>
      </c>
      <c r="G56" s="136"/>
      <c r="H56" s="136"/>
      <c r="I56" s="136">
        <f>'01 01 Pol'!G116</f>
        <v>0</v>
      </c>
      <c r="J56" s="133" t="str">
        <f>IF(I58=0,"",I56/I58*100)</f>
        <v/>
      </c>
    </row>
    <row r="57" spans="1:10" ht="36.75" customHeight="1" x14ac:dyDescent="0.25">
      <c r="A57" s="124"/>
      <c r="B57" s="129" t="s">
        <v>70</v>
      </c>
      <c r="C57" s="190" t="s">
        <v>71</v>
      </c>
      <c r="D57" s="191"/>
      <c r="E57" s="191"/>
      <c r="F57" s="135" t="s">
        <v>28</v>
      </c>
      <c r="G57" s="136"/>
      <c r="H57" s="136"/>
      <c r="I57" s="136">
        <f>'01 01 Pol'!G122</f>
        <v>0</v>
      </c>
      <c r="J57" s="133" t="str">
        <f>IF(I58=0,"",I57/I58*100)</f>
        <v/>
      </c>
    </row>
    <row r="58" spans="1:10" ht="25.5" customHeight="1" x14ac:dyDescent="0.25">
      <c r="A58" s="125"/>
      <c r="B58" s="130" t="s">
        <v>1</v>
      </c>
      <c r="C58" s="131"/>
      <c r="D58" s="132"/>
      <c r="E58" s="132"/>
      <c r="F58" s="137"/>
      <c r="G58" s="138"/>
      <c r="H58" s="138"/>
      <c r="I58" s="138">
        <f>SUM(I49:I57)</f>
        <v>0</v>
      </c>
      <c r="J58" s="134">
        <f>SUM(J49:J57)</f>
        <v>0</v>
      </c>
    </row>
    <row r="59" spans="1:10" x14ac:dyDescent="0.25">
      <c r="F59" s="87"/>
      <c r="G59" s="87"/>
      <c r="H59" s="87"/>
      <c r="I59" s="87"/>
      <c r="J59" s="88"/>
    </row>
    <row r="60" spans="1:10" x14ac:dyDescent="0.25">
      <c r="F60" s="87"/>
      <c r="G60" s="87"/>
      <c r="H60" s="87"/>
      <c r="I60" s="87"/>
      <c r="J60" s="88"/>
    </row>
    <row r="61" spans="1:10" x14ac:dyDescent="0.25">
      <c r="F61" s="87"/>
      <c r="G61" s="87"/>
      <c r="H61" s="87"/>
      <c r="I61" s="87"/>
      <c r="J61" s="88"/>
    </row>
  </sheetData>
  <sheetProtection password="F0EE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2" t="s">
        <v>7</v>
      </c>
      <c r="B1" s="242"/>
      <c r="C1" s="243"/>
      <c r="D1" s="242"/>
      <c r="E1" s="242"/>
      <c r="F1" s="242"/>
      <c r="G1" s="242"/>
    </row>
    <row r="2" spans="1:7" ht="24.9" customHeight="1" x14ac:dyDescent="0.25">
      <c r="A2" s="50" t="s">
        <v>8</v>
      </c>
      <c r="B2" s="49"/>
      <c r="C2" s="244"/>
      <c r="D2" s="244"/>
      <c r="E2" s="244"/>
      <c r="F2" s="244"/>
      <c r="G2" s="245"/>
    </row>
    <row r="3" spans="1:7" ht="24.9" customHeight="1" x14ac:dyDescent="0.25">
      <c r="A3" s="50" t="s">
        <v>9</v>
      </c>
      <c r="B3" s="49"/>
      <c r="C3" s="244"/>
      <c r="D3" s="244"/>
      <c r="E3" s="244"/>
      <c r="F3" s="244"/>
      <c r="G3" s="245"/>
    </row>
    <row r="4" spans="1:7" ht="24.9" customHeight="1" x14ac:dyDescent="0.25">
      <c r="A4" s="50" t="s">
        <v>10</v>
      </c>
      <c r="B4" s="49"/>
      <c r="C4" s="244"/>
      <c r="D4" s="244"/>
      <c r="E4" s="244"/>
      <c r="F4" s="244"/>
      <c r="G4" s="245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14" sqref="F14"/>
    </sheetView>
  </sheetViews>
  <sheetFormatPr defaultRowHeight="13.2" outlineLevelRow="1" x14ac:dyDescent="0.25"/>
  <cols>
    <col min="1" max="1" width="3.44140625" customWidth="1"/>
    <col min="2" max="2" width="12.5546875" style="122" customWidth="1"/>
    <col min="3" max="3" width="38.33203125" style="122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1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58" t="s">
        <v>7</v>
      </c>
      <c r="B1" s="258"/>
      <c r="C1" s="258"/>
      <c r="D1" s="258"/>
      <c r="E1" s="258"/>
      <c r="F1" s="258"/>
      <c r="G1" s="258"/>
      <c r="AG1" t="s">
        <v>74</v>
      </c>
    </row>
    <row r="2" spans="1:60" ht="24.9" customHeight="1" x14ac:dyDescent="0.25">
      <c r="A2" s="140" t="s">
        <v>8</v>
      </c>
      <c r="B2" s="49" t="s">
        <v>47</v>
      </c>
      <c r="C2" s="259" t="s">
        <v>48</v>
      </c>
      <c r="D2" s="260"/>
      <c r="E2" s="260"/>
      <c r="F2" s="260"/>
      <c r="G2" s="261"/>
      <c r="AG2" t="s">
        <v>75</v>
      </c>
    </row>
    <row r="3" spans="1:60" ht="24.9" customHeight="1" x14ac:dyDescent="0.25">
      <c r="A3" s="140" t="s">
        <v>9</v>
      </c>
      <c r="B3" s="49" t="s">
        <v>43</v>
      </c>
      <c r="C3" s="259" t="s">
        <v>44</v>
      </c>
      <c r="D3" s="260"/>
      <c r="E3" s="260"/>
      <c r="F3" s="260"/>
      <c r="G3" s="261"/>
      <c r="AC3" s="122" t="s">
        <v>75</v>
      </c>
      <c r="AG3" t="s">
        <v>76</v>
      </c>
    </row>
    <row r="4" spans="1:60" ht="24.9" customHeight="1" x14ac:dyDescent="0.25">
      <c r="A4" s="141" t="s">
        <v>10</v>
      </c>
      <c r="B4" s="142" t="s">
        <v>43</v>
      </c>
      <c r="C4" s="262" t="s">
        <v>44</v>
      </c>
      <c r="D4" s="263"/>
      <c r="E4" s="263"/>
      <c r="F4" s="263"/>
      <c r="G4" s="264"/>
      <c r="AG4" t="s">
        <v>77</v>
      </c>
    </row>
    <row r="5" spans="1:60" x14ac:dyDescent="0.25">
      <c r="D5" s="10"/>
    </row>
    <row r="6" spans="1:60" ht="39.6" x14ac:dyDescent="0.25">
      <c r="A6" s="144" t="s">
        <v>78</v>
      </c>
      <c r="B6" s="146" t="s">
        <v>79</v>
      </c>
      <c r="C6" s="146" t="s">
        <v>80</v>
      </c>
      <c r="D6" s="145" t="s">
        <v>81</v>
      </c>
      <c r="E6" s="144" t="s">
        <v>82</v>
      </c>
      <c r="F6" s="143" t="s">
        <v>83</v>
      </c>
      <c r="G6" s="144" t="s">
        <v>31</v>
      </c>
      <c r="H6" s="147" t="s">
        <v>32</v>
      </c>
      <c r="I6" s="147" t="s">
        <v>84</v>
      </c>
      <c r="J6" s="147" t="s">
        <v>33</v>
      </c>
      <c r="K6" s="147" t="s">
        <v>85</v>
      </c>
      <c r="L6" s="147" t="s">
        <v>86</v>
      </c>
      <c r="M6" s="147" t="s">
        <v>87</v>
      </c>
      <c r="N6" s="147" t="s">
        <v>88</v>
      </c>
      <c r="O6" s="147" t="s">
        <v>89</v>
      </c>
      <c r="P6" s="147" t="s">
        <v>90</v>
      </c>
      <c r="Q6" s="147" t="s">
        <v>91</v>
      </c>
      <c r="R6" s="147" t="s">
        <v>92</v>
      </c>
      <c r="S6" s="147" t="s">
        <v>93</v>
      </c>
      <c r="T6" s="147" t="s">
        <v>94</v>
      </c>
      <c r="U6" s="147" t="s">
        <v>95</v>
      </c>
      <c r="V6" s="147" t="s">
        <v>96</v>
      </c>
      <c r="W6" s="147" t="s">
        <v>97</v>
      </c>
      <c r="X6" s="147" t="s">
        <v>98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5">
      <c r="A8" s="161" t="s">
        <v>99</v>
      </c>
      <c r="B8" s="162" t="s">
        <v>54</v>
      </c>
      <c r="C8" s="182" t="s">
        <v>323</v>
      </c>
      <c r="D8" s="163"/>
      <c r="E8" s="164"/>
      <c r="F8" s="165"/>
      <c r="G8" s="165">
        <f>SUMIF(AG9:AG45,"&lt;&gt;NOR",G9:G45)</f>
        <v>0</v>
      </c>
      <c r="H8" s="165"/>
      <c r="I8" s="165">
        <f>SUM(I9:I45)</f>
        <v>0</v>
      </c>
      <c r="J8" s="165"/>
      <c r="K8" s="165">
        <f>SUM(K9:K45)</f>
        <v>0</v>
      </c>
      <c r="L8" s="165"/>
      <c r="M8" s="165">
        <f>SUM(M9:M45)</f>
        <v>0</v>
      </c>
      <c r="N8" s="165"/>
      <c r="O8" s="165">
        <f>SUM(O9:O45)</f>
        <v>144.05000000000001</v>
      </c>
      <c r="P8" s="165"/>
      <c r="Q8" s="166">
        <f>SUM(Q9:Q45)</f>
        <v>0</v>
      </c>
      <c r="R8" s="160"/>
      <c r="S8" s="160"/>
      <c r="T8" s="160"/>
      <c r="U8" s="160"/>
      <c r="V8" s="160">
        <f>SUM(V9:V45)</f>
        <v>101.5</v>
      </c>
      <c r="W8" s="160"/>
      <c r="X8" s="160"/>
      <c r="AG8" t="s">
        <v>100</v>
      </c>
    </row>
    <row r="9" spans="1:60" outlineLevel="1" x14ac:dyDescent="0.25">
      <c r="A9" s="174">
        <v>1</v>
      </c>
      <c r="B9" s="175" t="s">
        <v>101</v>
      </c>
      <c r="C9" s="183" t="s">
        <v>102</v>
      </c>
      <c r="D9" s="176" t="s">
        <v>103</v>
      </c>
      <c r="E9" s="177">
        <v>500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80">
        <f>ROUND(E9*P9,2)</f>
        <v>0</v>
      </c>
      <c r="R9" s="157"/>
      <c r="S9" s="157" t="s">
        <v>104</v>
      </c>
      <c r="T9" s="157" t="s">
        <v>105</v>
      </c>
      <c r="U9" s="157">
        <v>0.20300000000000001</v>
      </c>
      <c r="V9" s="157">
        <f>ROUND(E9*U9,2)</f>
        <v>101.5</v>
      </c>
      <c r="W9" s="157"/>
      <c r="X9" s="157" t="s">
        <v>106</v>
      </c>
      <c r="Y9" s="148"/>
      <c r="Z9" s="148"/>
      <c r="AA9" s="148"/>
      <c r="AB9" s="148"/>
      <c r="AC9" s="148"/>
      <c r="AD9" s="148"/>
      <c r="AE9" s="148"/>
      <c r="AF9" s="148"/>
      <c r="AG9" s="148" t="s">
        <v>107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5">
      <c r="A10" s="174">
        <v>2</v>
      </c>
      <c r="B10" s="175" t="s">
        <v>108</v>
      </c>
      <c r="C10" s="183" t="s">
        <v>109</v>
      </c>
      <c r="D10" s="176" t="s">
        <v>110</v>
      </c>
      <c r="E10" s="177">
        <v>30</v>
      </c>
      <c r="F10" s="178"/>
      <c r="G10" s="179">
        <f>ROUND(E10*F10,2)</f>
        <v>0</v>
      </c>
      <c r="H10" s="178"/>
      <c r="I10" s="179">
        <f>ROUND(E10*H10,2)</f>
        <v>0</v>
      </c>
      <c r="J10" s="178"/>
      <c r="K10" s="179">
        <f>ROUND(E10*J10,2)</f>
        <v>0</v>
      </c>
      <c r="L10" s="179">
        <v>21</v>
      </c>
      <c r="M10" s="179">
        <f>G10*(1+L10/100)</f>
        <v>0</v>
      </c>
      <c r="N10" s="179">
        <v>0</v>
      </c>
      <c r="O10" s="179">
        <f>ROUND(E10*N10,2)</f>
        <v>0</v>
      </c>
      <c r="P10" s="179">
        <v>0</v>
      </c>
      <c r="Q10" s="180">
        <f>ROUND(E10*P10,2)</f>
        <v>0</v>
      </c>
      <c r="R10" s="157"/>
      <c r="S10" s="157" t="s">
        <v>104</v>
      </c>
      <c r="T10" s="157" t="s">
        <v>104</v>
      </c>
      <c r="U10" s="157">
        <v>0</v>
      </c>
      <c r="V10" s="157">
        <f>ROUND(E10*U10,2)</f>
        <v>0</v>
      </c>
      <c r="W10" s="157"/>
      <c r="X10" s="157" t="s">
        <v>106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107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5">
      <c r="A11" s="174">
        <v>3</v>
      </c>
      <c r="B11" s="175" t="s">
        <v>111</v>
      </c>
      <c r="C11" s="183" t="s">
        <v>112</v>
      </c>
      <c r="D11" s="176" t="s">
        <v>113</v>
      </c>
      <c r="E11" s="177">
        <v>8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9">
        <v>6.0999999999999999E-2</v>
      </c>
      <c r="O11" s="179">
        <f>ROUND(E11*N11,2)</f>
        <v>0.49</v>
      </c>
      <c r="P11" s="179">
        <v>0</v>
      </c>
      <c r="Q11" s="180">
        <f>ROUND(E11*P11,2)</f>
        <v>0</v>
      </c>
      <c r="R11" s="157"/>
      <c r="S11" s="157" t="s">
        <v>104</v>
      </c>
      <c r="T11" s="157" t="s">
        <v>104</v>
      </c>
      <c r="U11" s="157">
        <v>0</v>
      </c>
      <c r="V11" s="157">
        <f>ROUND(E11*U11,2)</f>
        <v>0</v>
      </c>
      <c r="W11" s="157"/>
      <c r="X11" s="157" t="s">
        <v>106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5">
      <c r="A12" s="167">
        <v>4</v>
      </c>
      <c r="B12" s="168" t="s">
        <v>114</v>
      </c>
      <c r="C12" s="184" t="s">
        <v>115</v>
      </c>
      <c r="D12" s="169" t="s">
        <v>116</v>
      </c>
      <c r="E12" s="170">
        <v>46.512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72">
        <v>0</v>
      </c>
      <c r="O12" s="172">
        <f>ROUND(E12*N12,2)</f>
        <v>0</v>
      </c>
      <c r="P12" s="172">
        <v>0</v>
      </c>
      <c r="Q12" s="173">
        <f>ROUND(E12*P12,2)</f>
        <v>0</v>
      </c>
      <c r="R12" s="157"/>
      <c r="S12" s="157" t="s">
        <v>104</v>
      </c>
      <c r="T12" s="157" t="s">
        <v>104</v>
      </c>
      <c r="U12" s="157">
        <v>0</v>
      </c>
      <c r="V12" s="157">
        <f>ROUND(E12*U12,2)</f>
        <v>0</v>
      </c>
      <c r="W12" s="157"/>
      <c r="X12" s="157" t="s">
        <v>106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107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5">
      <c r="A13" s="155"/>
      <c r="B13" s="156"/>
      <c r="C13" s="185" t="s">
        <v>117</v>
      </c>
      <c r="D13" s="158"/>
      <c r="E13" s="159">
        <v>46.51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5">
      <c r="A14" s="167">
        <v>5</v>
      </c>
      <c r="B14" s="168" t="s">
        <v>119</v>
      </c>
      <c r="C14" s="184" t="s">
        <v>120</v>
      </c>
      <c r="D14" s="169" t="s">
        <v>116</v>
      </c>
      <c r="E14" s="170">
        <v>56.1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72">
        <v>0</v>
      </c>
      <c r="O14" s="172">
        <f>ROUND(E14*N14,2)</f>
        <v>0</v>
      </c>
      <c r="P14" s="172">
        <v>0</v>
      </c>
      <c r="Q14" s="173">
        <f>ROUND(E14*P14,2)</f>
        <v>0</v>
      </c>
      <c r="R14" s="157"/>
      <c r="S14" s="157" t="s">
        <v>121</v>
      </c>
      <c r="T14" s="157" t="s">
        <v>122</v>
      </c>
      <c r="U14" s="157">
        <v>0</v>
      </c>
      <c r="V14" s="157">
        <f>ROUND(E14*U14,2)</f>
        <v>0</v>
      </c>
      <c r="W14" s="157"/>
      <c r="X14" s="157" t="s">
        <v>106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107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5">
      <c r="A15" s="155"/>
      <c r="B15" s="156"/>
      <c r="C15" s="185" t="s">
        <v>123</v>
      </c>
      <c r="D15" s="158"/>
      <c r="E15" s="159">
        <v>34.65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5">
      <c r="A16" s="155"/>
      <c r="B16" s="156"/>
      <c r="C16" s="185" t="s">
        <v>124</v>
      </c>
      <c r="D16" s="158"/>
      <c r="E16" s="159">
        <v>21.45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5">
      <c r="A17" s="167">
        <v>6</v>
      </c>
      <c r="B17" s="168" t="s">
        <v>125</v>
      </c>
      <c r="C17" s="184" t="s">
        <v>126</v>
      </c>
      <c r="D17" s="169" t="s">
        <v>116</v>
      </c>
      <c r="E17" s="170">
        <v>38.097499999999997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72">
        <v>0</v>
      </c>
      <c r="O17" s="172">
        <f>ROUND(E17*N17,2)</f>
        <v>0</v>
      </c>
      <c r="P17" s="172">
        <v>0</v>
      </c>
      <c r="Q17" s="173">
        <f>ROUND(E17*P17,2)</f>
        <v>0</v>
      </c>
      <c r="R17" s="157"/>
      <c r="S17" s="157" t="s">
        <v>121</v>
      </c>
      <c r="T17" s="157" t="s">
        <v>122</v>
      </c>
      <c r="U17" s="157">
        <v>0</v>
      </c>
      <c r="V17" s="157">
        <f>ROUND(E17*U17,2)</f>
        <v>0</v>
      </c>
      <c r="W17" s="157"/>
      <c r="X17" s="157" t="s">
        <v>106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107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5">
      <c r="A18" s="155"/>
      <c r="B18" s="156"/>
      <c r="C18" s="185" t="s">
        <v>127</v>
      </c>
      <c r="D18" s="158"/>
      <c r="E18" s="159">
        <v>11.76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5">
      <c r="A19" s="155"/>
      <c r="B19" s="156"/>
      <c r="C19" s="185" t="s">
        <v>128</v>
      </c>
      <c r="D19" s="158"/>
      <c r="E19" s="159">
        <v>15.2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0.399999999999999" outlineLevel="1" x14ac:dyDescent="0.25">
      <c r="A20" s="155"/>
      <c r="B20" s="156"/>
      <c r="C20" s="185" t="s">
        <v>129</v>
      </c>
      <c r="D20" s="158"/>
      <c r="E20" s="159">
        <v>11.137499999999999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5">
      <c r="A21" s="174">
        <v>7</v>
      </c>
      <c r="B21" s="175" t="s">
        <v>130</v>
      </c>
      <c r="C21" s="183" t="s">
        <v>131</v>
      </c>
      <c r="D21" s="176" t="s">
        <v>116</v>
      </c>
      <c r="E21" s="177">
        <v>1.5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9">
        <v>0</v>
      </c>
      <c r="O21" s="179">
        <f>ROUND(E21*N21,2)</f>
        <v>0</v>
      </c>
      <c r="P21" s="179">
        <v>0</v>
      </c>
      <c r="Q21" s="180">
        <f>ROUND(E21*P21,2)</f>
        <v>0</v>
      </c>
      <c r="R21" s="157"/>
      <c r="S21" s="157" t="s">
        <v>104</v>
      </c>
      <c r="T21" s="157" t="s">
        <v>104</v>
      </c>
      <c r="U21" s="157">
        <v>0</v>
      </c>
      <c r="V21" s="157">
        <f>ROUND(E21*U21,2)</f>
        <v>0</v>
      </c>
      <c r="W21" s="157"/>
      <c r="X21" s="157" t="s">
        <v>106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107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5">
      <c r="A22" s="167">
        <v>8</v>
      </c>
      <c r="B22" s="168" t="s">
        <v>132</v>
      </c>
      <c r="C22" s="184" t="s">
        <v>133</v>
      </c>
      <c r="D22" s="169" t="s">
        <v>134</v>
      </c>
      <c r="E22" s="170">
        <v>44.72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72">
        <v>8.5999999999999998E-4</v>
      </c>
      <c r="O22" s="172">
        <f>ROUND(E22*N22,2)</f>
        <v>0.04</v>
      </c>
      <c r="P22" s="172">
        <v>0</v>
      </c>
      <c r="Q22" s="173">
        <f>ROUND(E22*P22,2)</f>
        <v>0</v>
      </c>
      <c r="R22" s="157"/>
      <c r="S22" s="157" t="s">
        <v>104</v>
      </c>
      <c r="T22" s="157" t="s">
        <v>104</v>
      </c>
      <c r="U22" s="157">
        <v>0</v>
      </c>
      <c r="V22" s="157">
        <f>ROUND(E22*U22,2)</f>
        <v>0</v>
      </c>
      <c r="W22" s="157"/>
      <c r="X22" s="157" t="s">
        <v>106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107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5">
      <c r="A23" s="155"/>
      <c r="B23" s="156"/>
      <c r="C23" s="185" t="s">
        <v>135</v>
      </c>
      <c r="D23" s="158"/>
      <c r="E23" s="159">
        <v>44.72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5">
      <c r="A24" s="174">
        <v>9</v>
      </c>
      <c r="B24" s="175" t="s">
        <v>136</v>
      </c>
      <c r="C24" s="183" t="s">
        <v>137</v>
      </c>
      <c r="D24" s="176" t="s">
        <v>134</v>
      </c>
      <c r="E24" s="177">
        <v>44.72</v>
      </c>
      <c r="F24" s="178"/>
      <c r="G24" s="179">
        <f>ROUND(E24*F24,2)</f>
        <v>0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0</v>
      </c>
      <c r="N24" s="179">
        <v>0</v>
      </c>
      <c r="O24" s="179">
        <f>ROUND(E24*N24,2)</f>
        <v>0</v>
      </c>
      <c r="P24" s="179">
        <v>0</v>
      </c>
      <c r="Q24" s="180">
        <f>ROUND(E24*P24,2)</f>
        <v>0</v>
      </c>
      <c r="R24" s="157"/>
      <c r="S24" s="157" t="s">
        <v>104</v>
      </c>
      <c r="T24" s="157" t="s">
        <v>104</v>
      </c>
      <c r="U24" s="157">
        <v>0</v>
      </c>
      <c r="V24" s="157">
        <f>ROUND(E24*U24,2)</f>
        <v>0</v>
      </c>
      <c r="W24" s="157"/>
      <c r="X24" s="157" t="s">
        <v>106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107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5">
      <c r="A25" s="167">
        <v>10</v>
      </c>
      <c r="B25" s="168" t="s">
        <v>138</v>
      </c>
      <c r="C25" s="184" t="s">
        <v>139</v>
      </c>
      <c r="D25" s="169" t="s">
        <v>116</v>
      </c>
      <c r="E25" s="170">
        <v>168.6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72">
        <v>0</v>
      </c>
      <c r="O25" s="172">
        <f>ROUND(E25*N25,2)</f>
        <v>0</v>
      </c>
      <c r="P25" s="172">
        <v>0</v>
      </c>
      <c r="Q25" s="173">
        <f>ROUND(E25*P25,2)</f>
        <v>0</v>
      </c>
      <c r="R25" s="157"/>
      <c r="S25" s="157" t="s">
        <v>104</v>
      </c>
      <c r="T25" s="157" t="s">
        <v>104</v>
      </c>
      <c r="U25" s="157">
        <v>0</v>
      </c>
      <c r="V25" s="157">
        <f>ROUND(E25*U25,2)</f>
        <v>0</v>
      </c>
      <c r="W25" s="157"/>
      <c r="X25" s="157" t="s">
        <v>106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107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5">
      <c r="A26" s="155"/>
      <c r="B26" s="156"/>
      <c r="C26" s="185" t="s">
        <v>140</v>
      </c>
      <c r="D26" s="158"/>
      <c r="E26" s="159">
        <v>168.6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5">
      <c r="A27" s="174">
        <v>11</v>
      </c>
      <c r="B27" s="175" t="s">
        <v>141</v>
      </c>
      <c r="C27" s="183" t="s">
        <v>142</v>
      </c>
      <c r="D27" s="176" t="s">
        <v>116</v>
      </c>
      <c r="E27" s="177">
        <v>48.6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0</v>
      </c>
      <c r="N27" s="179">
        <v>0</v>
      </c>
      <c r="O27" s="179">
        <f>ROUND(E27*N27,2)</f>
        <v>0</v>
      </c>
      <c r="P27" s="179">
        <v>0</v>
      </c>
      <c r="Q27" s="180">
        <f>ROUND(E27*P27,2)</f>
        <v>0</v>
      </c>
      <c r="R27" s="157"/>
      <c r="S27" s="157" t="s">
        <v>104</v>
      </c>
      <c r="T27" s="157" t="s">
        <v>104</v>
      </c>
      <c r="U27" s="157">
        <v>0</v>
      </c>
      <c r="V27" s="157">
        <f>ROUND(E27*U27,2)</f>
        <v>0</v>
      </c>
      <c r="W27" s="157"/>
      <c r="X27" s="157" t="s">
        <v>106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107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5">
      <c r="A28" s="167">
        <v>12</v>
      </c>
      <c r="B28" s="168" t="s">
        <v>143</v>
      </c>
      <c r="C28" s="184" t="s">
        <v>144</v>
      </c>
      <c r="D28" s="169" t="s">
        <v>116</v>
      </c>
      <c r="E28" s="170">
        <v>48.6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72">
        <v>0</v>
      </c>
      <c r="O28" s="172">
        <f>ROUND(E28*N28,2)</f>
        <v>0</v>
      </c>
      <c r="P28" s="172">
        <v>0</v>
      </c>
      <c r="Q28" s="173">
        <f>ROUND(E28*P28,2)</f>
        <v>0</v>
      </c>
      <c r="R28" s="157"/>
      <c r="S28" s="157" t="s">
        <v>104</v>
      </c>
      <c r="T28" s="157" t="s">
        <v>104</v>
      </c>
      <c r="U28" s="157">
        <v>0</v>
      </c>
      <c r="V28" s="157">
        <f>ROUND(E28*U28,2)</f>
        <v>0</v>
      </c>
      <c r="W28" s="157"/>
      <c r="X28" s="157" t="s">
        <v>106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107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5">
      <c r="A29" s="155"/>
      <c r="B29" s="156"/>
      <c r="C29" s="185" t="s">
        <v>145</v>
      </c>
      <c r="D29" s="158"/>
      <c r="E29" s="159">
        <v>48.6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5">
      <c r="A30" s="167">
        <v>13</v>
      </c>
      <c r="B30" s="168" t="s">
        <v>146</v>
      </c>
      <c r="C30" s="184" t="s">
        <v>147</v>
      </c>
      <c r="D30" s="169" t="s">
        <v>116</v>
      </c>
      <c r="E30" s="170">
        <v>36.356000000000002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72">
        <v>0</v>
      </c>
      <c r="O30" s="172">
        <f>ROUND(E30*N30,2)</f>
        <v>0</v>
      </c>
      <c r="P30" s="172">
        <v>0</v>
      </c>
      <c r="Q30" s="173">
        <f>ROUND(E30*P30,2)</f>
        <v>0</v>
      </c>
      <c r="R30" s="157"/>
      <c r="S30" s="157" t="s">
        <v>104</v>
      </c>
      <c r="T30" s="157" t="s">
        <v>104</v>
      </c>
      <c r="U30" s="157">
        <v>0</v>
      </c>
      <c r="V30" s="157">
        <f>ROUND(E30*U30,2)</f>
        <v>0</v>
      </c>
      <c r="W30" s="157"/>
      <c r="X30" s="157" t="s">
        <v>106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107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5">
      <c r="A31" s="155"/>
      <c r="B31" s="156"/>
      <c r="C31" s="185" t="s">
        <v>148</v>
      </c>
      <c r="D31" s="158"/>
      <c r="E31" s="159">
        <v>13.2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5">
      <c r="A32" s="155"/>
      <c r="B32" s="156"/>
      <c r="C32" s="185" t="s">
        <v>149</v>
      </c>
      <c r="D32" s="158"/>
      <c r="E32" s="159">
        <v>9.9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0.399999999999999" outlineLevel="1" x14ac:dyDescent="0.25">
      <c r="A33" s="155"/>
      <c r="B33" s="156"/>
      <c r="C33" s="185" t="s">
        <v>150</v>
      </c>
      <c r="D33" s="158"/>
      <c r="E33" s="159">
        <v>13.26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5">
      <c r="A34" s="167">
        <v>14</v>
      </c>
      <c r="B34" s="168" t="s">
        <v>151</v>
      </c>
      <c r="C34" s="184" t="s">
        <v>152</v>
      </c>
      <c r="D34" s="169" t="s">
        <v>116</v>
      </c>
      <c r="E34" s="170">
        <v>13.2</v>
      </c>
      <c r="F34" s="171"/>
      <c r="G34" s="172">
        <f>ROUND(E34*F34,2)</f>
        <v>0</v>
      </c>
      <c r="H34" s="171"/>
      <c r="I34" s="172">
        <f>ROUND(E34*H34,2)</f>
        <v>0</v>
      </c>
      <c r="J34" s="171"/>
      <c r="K34" s="172">
        <f>ROUND(E34*J34,2)</f>
        <v>0</v>
      </c>
      <c r="L34" s="172">
        <v>21</v>
      </c>
      <c r="M34" s="172">
        <f>G34*(1+L34/100)</f>
        <v>0</v>
      </c>
      <c r="N34" s="172">
        <v>0</v>
      </c>
      <c r="O34" s="172">
        <f>ROUND(E34*N34,2)</f>
        <v>0</v>
      </c>
      <c r="P34" s="172">
        <v>0</v>
      </c>
      <c r="Q34" s="173">
        <f>ROUND(E34*P34,2)</f>
        <v>0</v>
      </c>
      <c r="R34" s="157"/>
      <c r="S34" s="157" t="s">
        <v>104</v>
      </c>
      <c r="T34" s="157" t="s">
        <v>104</v>
      </c>
      <c r="U34" s="157">
        <v>0</v>
      </c>
      <c r="V34" s="157">
        <f>ROUND(E34*U34,2)</f>
        <v>0</v>
      </c>
      <c r="W34" s="157"/>
      <c r="X34" s="157" t="s">
        <v>106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107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5">
      <c r="A35" s="155"/>
      <c r="B35" s="156"/>
      <c r="C35" s="185" t="s">
        <v>153</v>
      </c>
      <c r="D35" s="158"/>
      <c r="E35" s="159">
        <v>13.2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5">
      <c r="A36" s="167">
        <v>15</v>
      </c>
      <c r="B36" s="168" t="s">
        <v>154</v>
      </c>
      <c r="C36" s="184" t="s">
        <v>155</v>
      </c>
      <c r="D36" s="169" t="s">
        <v>116</v>
      </c>
      <c r="E36" s="170">
        <v>23.09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21</v>
      </c>
      <c r="M36" s="172">
        <f>G36*(1+L36/100)</f>
        <v>0</v>
      </c>
      <c r="N36" s="172">
        <v>0</v>
      </c>
      <c r="O36" s="172">
        <f>ROUND(E36*N36,2)</f>
        <v>0</v>
      </c>
      <c r="P36" s="172">
        <v>0</v>
      </c>
      <c r="Q36" s="173">
        <f>ROUND(E36*P36,2)</f>
        <v>0</v>
      </c>
      <c r="R36" s="157"/>
      <c r="S36" s="157" t="s">
        <v>104</v>
      </c>
      <c r="T36" s="157" t="s">
        <v>104</v>
      </c>
      <c r="U36" s="157">
        <v>0</v>
      </c>
      <c r="V36" s="157">
        <f>ROUND(E36*U36,2)</f>
        <v>0</v>
      </c>
      <c r="W36" s="157"/>
      <c r="X36" s="157" t="s">
        <v>106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107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5">
      <c r="A37" s="155"/>
      <c r="B37" s="156"/>
      <c r="C37" s="185" t="s">
        <v>156</v>
      </c>
      <c r="D37" s="158"/>
      <c r="E37" s="159">
        <v>23.09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5">
      <c r="A38" s="174">
        <v>16</v>
      </c>
      <c r="B38" s="175" t="s">
        <v>157</v>
      </c>
      <c r="C38" s="183" t="s">
        <v>158</v>
      </c>
      <c r="D38" s="176" t="s">
        <v>116</v>
      </c>
      <c r="E38" s="177">
        <v>23.09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21</v>
      </c>
      <c r="M38" s="179">
        <f>G38*(1+L38/100)</f>
        <v>0</v>
      </c>
      <c r="N38" s="179">
        <v>0</v>
      </c>
      <c r="O38" s="179">
        <f>ROUND(E38*N38,2)</f>
        <v>0</v>
      </c>
      <c r="P38" s="179">
        <v>0</v>
      </c>
      <c r="Q38" s="180">
        <f>ROUND(E38*P38,2)</f>
        <v>0</v>
      </c>
      <c r="R38" s="157"/>
      <c r="S38" s="157" t="s">
        <v>104</v>
      </c>
      <c r="T38" s="157" t="s">
        <v>104</v>
      </c>
      <c r="U38" s="157">
        <v>0</v>
      </c>
      <c r="V38" s="157">
        <f>ROUND(E38*U38,2)</f>
        <v>0</v>
      </c>
      <c r="W38" s="157"/>
      <c r="X38" s="157" t="s">
        <v>106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107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5">
      <c r="A39" s="167">
        <v>17</v>
      </c>
      <c r="B39" s="168" t="s">
        <v>66</v>
      </c>
      <c r="C39" s="184" t="s">
        <v>159</v>
      </c>
      <c r="D39" s="169" t="s">
        <v>160</v>
      </c>
      <c r="E39" s="170">
        <v>87.48</v>
      </c>
      <c r="F39" s="171"/>
      <c r="G39" s="172">
        <f>ROUND(E39*F39,2)</f>
        <v>0</v>
      </c>
      <c r="H39" s="171"/>
      <c r="I39" s="172">
        <f>ROUND(E39*H39,2)</f>
        <v>0</v>
      </c>
      <c r="J39" s="171"/>
      <c r="K39" s="172">
        <f>ROUND(E39*J39,2)</f>
        <v>0</v>
      </c>
      <c r="L39" s="172">
        <v>21</v>
      </c>
      <c r="M39" s="172">
        <f>G39*(1+L39/100)</f>
        <v>0</v>
      </c>
      <c r="N39" s="172">
        <v>0</v>
      </c>
      <c r="O39" s="172">
        <f>ROUND(E39*N39,2)</f>
        <v>0</v>
      </c>
      <c r="P39" s="172">
        <v>0</v>
      </c>
      <c r="Q39" s="173">
        <f>ROUND(E39*P39,2)</f>
        <v>0</v>
      </c>
      <c r="R39" s="157"/>
      <c r="S39" s="157" t="s">
        <v>161</v>
      </c>
      <c r="T39" s="157" t="s">
        <v>162</v>
      </c>
      <c r="U39" s="157">
        <v>0</v>
      </c>
      <c r="V39" s="157">
        <f>ROUND(E39*U39,2)</f>
        <v>0</v>
      </c>
      <c r="W39" s="157"/>
      <c r="X39" s="157" t="s">
        <v>106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107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5">
      <c r="A40" s="155"/>
      <c r="B40" s="156"/>
      <c r="C40" s="185" t="s">
        <v>163</v>
      </c>
      <c r="D40" s="158"/>
      <c r="E40" s="159">
        <v>87.48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5">
      <c r="A41" s="167">
        <v>18</v>
      </c>
      <c r="B41" s="168" t="s">
        <v>164</v>
      </c>
      <c r="C41" s="184" t="s">
        <v>165</v>
      </c>
      <c r="D41" s="169" t="s">
        <v>166</v>
      </c>
      <c r="E41" s="170">
        <v>97.2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21</v>
      </c>
      <c r="M41" s="172">
        <f>G41*(1+L41/100)</f>
        <v>0</v>
      </c>
      <c r="N41" s="172">
        <v>1</v>
      </c>
      <c r="O41" s="172">
        <f>ROUND(E41*N41,2)</f>
        <v>97.2</v>
      </c>
      <c r="P41" s="172">
        <v>0</v>
      </c>
      <c r="Q41" s="173">
        <f>ROUND(E41*P41,2)</f>
        <v>0</v>
      </c>
      <c r="R41" s="157" t="s">
        <v>167</v>
      </c>
      <c r="S41" s="157" t="s">
        <v>104</v>
      </c>
      <c r="T41" s="157" t="s">
        <v>104</v>
      </c>
      <c r="U41" s="157">
        <v>0</v>
      </c>
      <c r="V41" s="157">
        <f>ROUND(E41*U41,2)</f>
        <v>0</v>
      </c>
      <c r="W41" s="157"/>
      <c r="X41" s="157" t="s">
        <v>168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169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5">
      <c r="A42" s="155"/>
      <c r="B42" s="156"/>
      <c r="C42" s="185" t="s">
        <v>170</v>
      </c>
      <c r="D42" s="158"/>
      <c r="E42" s="159">
        <v>97.2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5">
      <c r="A43" s="167">
        <v>19</v>
      </c>
      <c r="B43" s="168" t="s">
        <v>171</v>
      </c>
      <c r="C43" s="184" t="s">
        <v>172</v>
      </c>
      <c r="D43" s="169" t="s">
        <v>166</v>
      </c>
      <c r="E43" s="170">
        <v>46.32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21</v>
      </c>
      <c r="M43" s="172">
        <f>G43*(1+L43/100)</f>
        <v>0</v>
      </c>
      <c r="N43" s="172">
        <v>1</v>
      </c>
      <c r="O43" s="172">
        <f>ROUND(E43*N43,2)</f>
        <v>46.32</v>
      </c>
      <c r="P43" s="172">
        <v>0</v>
      </c>
      <c r="Q43" s="173">
        <f>ROUND(E43*P43,2)</f>
        <v>0</v>
      </c>
      <c r="R43" s="157" t="s">
        <v>167</v>
      </c>
      <c r="S43" s="157" t="s">
        <v>104</v>
      </c>
      <c r="T43" s="157" t="s">
        <v>104</v>
      </c>
      <c r="U43" s="157">
        <v>0</v>
      </c>
      <c r="V43" s="157">
        <f>ROUND(E43*U43,2)</f>
        <v>0</v>
      </c>
      <c r="W43" s="157"/>
      <c r="X43" s="157" t="s">
        <v>168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169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5">
      <c r="A44" s="155"/>
      <c r="B44" s="156"/>
      <c r="C44" s="185" t="s">
        <v>173</v>
      </c>
      <c r="D44" s="158"/>
      <c r="E44" s="159">
        <v>26.52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5">
      <c r="A45" s="155"/>
      <c r="B45" s="156"/>
      <c r="C45" s="185" t="s">
        <v>174</v>
      </c>
      <c r="D45" s="158"/>
      <c r="E45" s="159">
        <v>19.8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3.4" x14ac:dyDescent="0.25">
      <c r="A46" s="161" t="s">
        <v>99</v>
      </c>
      <c r="B46" s="162" t="s">
        <v>56</v>
      </c>
      <c r="C46" s="182" t="s">
        <v>324</v>
      </c>
      <c r="D46" s="163"/>
      <c r="E46" s="164"/>
      <c r="F46" s="165"/>
      <c r="G46" s="165">
        <f>SUMIF(AG47:AG49,"&lt;&gt;NOR",G47:G49)</f>
        <v>0</v>
      </c>
      <c r="H46" s="165"/>
      <c r="I46" s="165">
        <f>SUM(I47:I49)</f>
        <v>0</v>
      </c>
      <c r="J46" s="165"/>
      <c r="K46" s="165">
        <f>SUM(K47:K49)</f>
        <v>0</v>
      </c>
      <c r="L46" s="165"/>
      <c r="M46" s="165">
        <f>SUM(M47:M49)</f>
        <v>0</v>
      </c>
      <c r="N46" s="165"/>
      <c r="O46" s="165">
        <f>SUM(O47:O49)</f>
        <v>0.08</v>
      </c>
      <c r="P46" s="165"/>
      <c r="Q46" s="166">
        <f>SUM(Q47:Q49)</f>
        <v>0</v>
      </c>
      <c r="R46" s="160"/>
      <c r="S46" s="160"/>
      <c r="T46" s="160"/>
      <c r="U46" s="160"/>
      <c r="V46" s="160">
        <f>SUM(V47:V49)</f>
        <v>0</v>
      </c>
      <c r="W46" s="160"/>
      <c r="X46" s="160"/>
      <c r="AG46" t="s">
        <v>100</v>
      </c>
    </row>
    <row r="47" spans="1:60" outlineLevel="1" x14ac:dyDescent="0.25">
      <c r="A47" s="167">
        <v>20</v>
      </c>
      <c r="B47" s="168" t="s">
        <v>175</v>
      </c>
      <c r="C47" s="184" t="s">
        <v>176</v>
      </c>
      <c r="D47" s="169" t="s">
        <v>134</v>
      </c>
      <c r="E47" s="170">
        <v>2.04</v>
      </c>
      <c r="F47" s="171"/>
      <c r="G47" s="172">
        <f>ROUND(E47*F47,2)</f>
        <v>0</v>
      </c>
      <c r="H47" s="171"/>
      <c r="I47" s="172">
        <f>ROUND(E47*H47,2)</f>
        <v>0</v>
      </c>
      <c r="J47" s="171"/>
      <c r="K47" s="172">
        <f>ROUND(E47*J47,2)</f>
        <v>0</v>
      </c>
      <c r="L47" s="172">
        <v>21</v>
      </c>
      <c r="M47" s="172">
        <f>G47*(1+L47/100)</f>
        <v>0</v>
      </c>
      <c r="N47" s="172">
        <v>3.925E-2</v>
      </c>
      <c r="O47" s="172">
        <f>ROUND(E47*N47,2)</f>
        <v>0.08</v>
      </c>
      <c r="P47" s="172">
        <v>0</v>
      </c>
      <c r="Q47" s="173">
        <f>ROUND(E47*P47,2)</f>
        <v>0</v>
      </c>
      <c r="R47" s="157"/>
      <c r="S47" s="157" t="s">
        <v>104</v>
      </c>
      <c r="T47" s="157" t="s">
        <v>104</v>
      </c>
      <c r="U47" s="157">
        <v>0</v>
      </c>
      <c r="V47" s="157">
        <f>ROUND(E47*U47,2)</f>
        <v>0</v>
      </c>
      <c r="W47" s="157"/>
      <c r="X47" s="157" t="s">
        <v>106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107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5">
      <c r="A48" s="155"/>
      <c r="B48" s="156"/>
      <c r="C48" s="185" t="s">
        <v>177</v>
      </c>
      <c r="D48" s="158"/>
      <c r="E48" s="159">
        <v>2.04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5">
      <c r="A49" s="174">
        <v>21</v>
      </c>
      <c r="B49" s="175" t="s">
        <v>178</v>
      </c>
      <c r="C49" s="183" t="s">
        <v>179</v>
      </c>
      <c r="D49" s="176" t="s">
        <v>134</v>
      </c>
      <c r="E49" s="177">
        <v>2.04</v>
      </c>
      <c r="F49" s="178"/>
      <c r="G49" s="179">
        <f>ROUND(E49*F49,2)</f>
        <v>0</v>
      </c>
      <c r="H49" s="178"/>
      <c r="I49" s="179">
        <f>ROUND(E49*H49,2)</f>
        <v>0</v>
      </c>
      <c r="J49" s="178"/>
      <c r="K49" s="179">
        <f>ROUND(E49*J49,2)</f>
        <v>0</v>
      </c>
      <c r="L49" s="179">
        <v>21</v>
      </c>
      <c r="M49" s="179">
        <f>G49*(1+L49/100)</f>
        <v>0</v>
      </c>
      <c r="N49" s="179">
        <v>0</v>
      </c>
      <c r="O49" s="179">
        <f>ROUND(E49*N49,2)</f>
        <v>0</v>
      </c>
      <c r="P49" s="179">
        <v>0</v>
      </c>
      <c r="Q49" s="180">
        <f>ROUND(E49*P49,2)</f>
        <v>0</v>
      </c>
      <c r="R49" s="157"/>
      <c r="S49" s="157" t="s">
        <v>104</v>
      </c>
      <c r="T49" s="157" t="s">
        <v>104</v>
      </c>
      <c r="U49" s="157">
        <v>0</v>
      </c>
      <c r="V49" s="157">
        <f>ROUND(E49*U49,2)</f>
        <v>0</v>
      </c>
      <c r="W49" s="157"/>
      <c r="X49" s="157" t="s">
        <v>106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107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3.4" x14ac:dyDescent="0.25">
      <c r="A50" s="161" t="s">
        <v>99</v>
      </c>
      <c r="B50" s="162" t="s">
        <v>58</v>
      </c>
      <c r="C50" s="182" t="s">
        <v>325</v>
      </c>
      <c r="D50" s="163"/>
      <c r="E50" s="164"/>
      <c r="F50" s="165"/>
      <c r="G50" s="165">
        <f>SUMIF(AG51:AG51,"&lt;&gt;NOR",G51:G51)</f>
        <v>0</v>
      </c>
      <c r="H50" s="165"/>
      <c r="I50" s="165">
        <f>SUM(I51:I51)</f>
        <v>0</v>
      </c>
      <c r="J50" s="165"/>
      <c r="K50" s="165">
        <f>SUM(K51:K51)</f>
        <v>0</v>
      </c>
      <c r="L50" s="165"/>
      <c r="M50" s="165">
        <f>SUM(M51:M51)</f>
        <v>0</v>
      </c>
      <c r="N50" s="165"/>
      <c r="O50" s="165">
        <f>SUM(O51:O51)</f>
        <v>0</v>
      </c>
      <c r="P50" s="165"/>
      <c r="Q50" s="166">
        <f>SUM(Q51:Q51)</f>
        <v>0</v>
      </c>
      <c r="R50" s="160"/>
      <c r="S50" s="160"/>
      <c r="T50" s="160"/>
      <c r="U50" s="160"/>
      <c r="V50" s="160">
        <f>SUM(V51:V51)</f>
        <v>0</v>
      </c>
      <c r="W50" s="160"/>
      <c r="X50" s="160"/>
      <c r="AG50" t="s">
        <v>100</v>
      </c>
    </row>
    <row r="51" spans="1:60" outlineLevel="1" x14ac:dyDescent="0.25">
      <c r="A51" s="174">
        <v>22</v>
      </c>
      <c r="B51" s="175" t="s">
        <v>180</v>
      </c>
      <c r="C51" s="183" t="s">
        <v>181</v>
      </c>
      <c r="D51" s="176" t="s">
        <v>113</v>
      </c>
      <c r="E51" s="177">
        <v>1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21</v>
      </c>
      <c r="M51" s="179">
        <f>G51*(1+L51/100)</f>
        <v>0</v>
      </c>
      <c r="N51" s="179">
        <v>0</v>
      </c>
      <c r="O51" s="179">
        <f>ROUND(E51*N51,2)</f>
        <v>0</v>
      </c>
      <c r="P51" s="179">
        <v>0</v>
      </c>
      <c r="Q51" s="180">
        <f>ROUND(E51*P51,2)</f>
        <v>0</v>
      </c>
      <c r="R51" s="157"/>
      <c r="S51" s="157" t="s">
        <v>104</v>
      </c>
      <c r="T51" s="157" t="s">
        <v>104</v>
      </c>
      <c r="U51" s="157">
        <v>0</v>
      </c>
      <c r="V51" s="157">
        <f>ROUND(E51*U51,2)</f>
        <v>0</v>
      </c>
      <c r="W51" s="157"/>
      <c r="X51" s="157" t="s">
        <v>106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107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3.4" x14ac:dyDescent="0.25">
      <c r="A52" s="161" t="s">
        <v>99</v>
      </c>
      <c r="B52" s="162" t="s">
        <v>60</v>
      </c>
      <c r="C52" s="182" t="s">
        <v>326</v>
      </c>
      <c r="D52" s="163"/>
      <c r="E52" s="164"/>
      <c r="F52" s="165"/>
      <c r="G52" s="165">
        <f>SUMIF(AG53:AG63,"&lt;&gt;NOR",G53:G63)</f>
        <v>0</v>
      </c>
      <c r="H52" s="165"/>
      <c r="I52" s="165">
        <f>SUM(I53:I63)</f>
        <v>0</v>
      </c>
      <c r="J52" s="165"/>
      <c r="K52" s="165">
        <f>SUM(K53:K63)</f>
        <v>0</v>
      </c>
      <c r="L52" s="165"/>
      <c r="M52" s="165">
        <f>SUM(M53:M63)</f>
        <v>0</v>
      </c>
      <c r="N52" s="165"/>
      <c r="O52" s="165">
        <f>SUM(O53:O63)</f>
        <v>49.120000000000005</v>
      </c>
      <c r="P52" s="165"/>
      <c r="Q52" s="166">
        <f>SUM(Q53:Q63)</f>
        <v>0</v>
      </c>
      <c r="R52" s="160"/>
      <c r="S52" s="160"/>
      <c r="T52" s="160"/>
      <c r="U52" s="160"/>
      <c r="V52" s="160">
        <f>SUM(V53:V63)</f>
        <v>0</v>
      </c>
      <c r="W52" s="160"/>
      <c r="X52" s="160"/>
      <c r="AG52" t="s">
        <v>100</v>
      </c>
    </row>
    <row r="53" spans="1:60" ht="20.399999999999999" outlineLevel="1" x14ac:dyDescent="0.25">
      <c r="A53" s="167">
        <v>23</v>
      </c>
      <c r="B53" s="168" t="s">
        <v>182</v>
      </c>
      <c r="C53" s="184" t="s">
        <v>183</v>
      </c>
      <c r="D53" s="169" t="s">
        <v>160</v>
      </c>
      <c r="E53" s="170">
        <v>9.0499999999999997E-2</v>
      </c>
      <c r="F53" s="171"/>
      <c r="G53" s="172">
        <f>ROUND(E53*F53,2)</f>
        <v>0</v>
      </c>
      <c r="H53" s="171"/>
      <c r="I53" s="172">
        <f>ROUND(E53*H53,2)</f>
        <v>0</v>
      </c>
      <c r="J53" s="171"/>
      <c r="K53" s="172">
        <f>ROUND(E53*J53,2)</f>
        <v>0</v>
      </c>
      <c r="L53" s="172">
        <v>21</v>
      </c>
      <c r="M53" s="172">
        <f>G53*(1+L53/100)</f>
        <v>0</v>
      </c>
      <c r="N53" s="172">
        <v>1.0570200000000001</v>
      </c>
      <c r="O53" s="172">
        <f>ROUND(E53*N53,2)</f>
        <v>0.1</v>
      </c>
      <c r="P53" s="172">
        <v>0</v>
      </c>
      <c r="Q53" s="173">
        <f>ROUND(E53*P53,2)</f>
        <v>0</v>
      </c>
      <c r="R53" s="157"/>
      <c r="S53" s="157" t="s">
        <v>104</v>
      </c>
      <c r="T53" s="157" t="s">
        <v>104</v>
      </c>
      <c r="U53" s="157">
        <v>0</v>
      </c>
      <c r="V53" s="157">
        <f>ROUND(E53*U53,2)</f>
        <v>0</v>
      </c>
      <c r="W53" s="157"/>
      <c r="X53" s="157" t="s">
        <v>106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107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5">
      <c r="A54" s="155"/>
      <c r="B54" s="156"/>
      <c r="C54" s="185" t="s">
        <v>184</v>
      </c>
      <c r="D54" s="158"/>
      <c r="E54" s="159">
        <v>0.09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5">
      <c r="A55" s="167">
        <v>24</v>
      </c>
      <c r="B55" s="168" t="s">
        <v>185</v>
      </c>
      <c r="C55" s="184" t="s">
        <v>186</v>
      </c>
      <c r="D55" s="169" t="s">
        <v>134</v>
      </c>
      <c r="E55" s="170">
        <v>11.31</v>
      </c>
      <c r="F55" s="171"/>
      <c r="G55" s="172">
        <f>ROUND(E55*F55,2)</f>
        <v>0</v>
      </c>
      <c r="H55" s="171"/>
      <c r="I55" s="172">
        <f>ROUND(E55*H55,2)</f>
        <v>0</v>
      </c>
      <c r="J55" s="171"/>
      <c r="K55" s="172">
        <f>ROUND(E55*J55,2)</f>
        <v>0</v>
      </c>
      <c r="L55" s="172">
        <v>21</v>
      </c>
      <c r="M55" s="172">
        <f>G55*(1+L55/100)</f>
        <v>0</v>
      </c>
      <c r="N55" s="172">
        <v>0.37174000000000001</v>
      </c>
      <c r="O55" s="172">
        <f>ROUND(E55*N55,2)</f>
        <v>4.2</v>
      </c>
      <c r="P55" s="172">
        <v>0</v>
      </c>
      <c r="Q55" s="173">
        <f>ROUND(E55*P55,2)</f>
        <v>0</v>
      </c>
      <c r="R55" s="157"/>
      <c r="S55" s="157" t="s">
        <v>187</v>
      </c>
      <c r="T55" s="157" t="s">
        <v>188</v>
      </c>
      <c r="U55" s="157">
        <v>0</v>
      </c>
      <c r="V55" s="157">
        <f>ROUND(E55*U55,2)</f>
        <v>0</v>
      </c>
      <c r="W55" s="157"/>
      <c r="X55" s="157" t="s">
        <v>106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107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5">
      <c r="A56" s="155"/>
      <c r="B56" s="156"/>
      <c r="C56" s="185" t="s">
        <v>189</v>
      </c>
      <c r="D56" s="158"/>
      <c r="E56" s="159">
        <v>11.31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5">
      <c r="A57" s="167">
        <v>25</v>
      </c>
      <c r="B57" s="168" t="s">
        <v>190</v>
      </c>
      <c r="C57" s="184" t="s">
        <v>191</v>
      </c>
      <c r="D57" s="169" t="s">
        <v>116</v>
      </c>
      <c r="E57" s="170">
        <v>5.94</v>
      </c>
      <c r="F57" s="171"/>
      <c r="G57" s="172">
        <f>ROUND(E57*F57,2)</f>
        <v>0</v>
      </c>
      <c r="H57" s="171"/>
      <c r="I57" s="172">
        <f>ROUND(E57*H57,2)</f>
        <v>0</v>
      </c>
      <c r="J57" s="171"/>
      <c r="K57" s="172">
        <f>ROUND(E57*J57,2)</f>
        <v>0</v>
      </c>
      <c r="L57" s="172">
        <v>21</v>
      </c>
      <c r="M57" s="172">
        <f>G57*(1+L57/100)</f>
        <v>0</v>
      </c>
      <c r="N57" s="172">
        <v>1.1322000000000001</v>
      </c>
      <c r="O57" s="172">
        <f>ROUND(E57*N57,2)</f>
        <v>6.73</v>
      </c>
      <c r="P57" s="172">
        <v>0</v>
      </c>
      <c r="Q57" s="173">
        <f>ROUND(E57*P57,2)</f>
        <v>0</v>
      </c>
      <c r="R57" s="157"/>
      <c r="S57" s="157" t="s">
        <v>104</v>
      </c>
      <c r="T57" s="157" t="s">
        <v>104</v>
      </c>
      <c r="U57" s="157">
        <v>0</v>
      </c>
      <c r="V57" s="157">
        <f>ROUND(E57*U57,2)</f>
        <v>0</v>
      </c>
      <c r="W57" s="157"/>
      <c r="X57" s="157" t="s">
        <v>106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107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5">
      <c r="A58" s="155"/>
      <c r="B58" s="156"/>
      <c r="C58" s="185" t="s">
        <v>192</v>
      </c>
      <c r="D58" s="158"/>
      <c r="E58" s="159">
        <v>2.64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118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5">
      <c r="A59" s="155"/>
      <c r="B59" s="156"/>
      <c r="C59" s="185" t="s">
        <v>193</v>
      </c>
      <c r="D59" s="158"/>
      <c r="E59" s="159">
        <v>3.3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5">
      <c r="A60" s="167">
        <v>26</v>
      </c>
      <c r="B60" s="168" t="s">
        <v>194</v>
      </c>
      <c r="C60" s="184" t="s">
        <v>195</v>
      </c>
      <c r="D60" s="169" t="s">
        <v>116</v>
      </c>
      <c r="E60" s="170">
        <v>18.239999999999998</v>
      </c>
      <c r="F60" s="171"/>
      <c r="G60" s="172">
        <f>ROUND(E60*F60,2)</f>
        <v>0</v>
      </c>
      <c r="H60" s="171"/>
      <c r="I60" s="172">
        <f>ROUND(E60*H60,2)</f>
        <v>0</v>
      </c>
      <c r="J60" s="171"/>
      <c r="K60" s="172">
        <f>ROUND(E60*J60,2)</f>
        <v>0</v>
      </c>
      <c r="L60" s="172">
        <v>21</v>
      </c>
      <c r="M60" s="172">
        <f>G60*(1+L60/100)</f>
        <v>0</v>
      </c>
      <c r="N60" s="172">
        <v>2.0880000000000001</v>
      </c>
      <c r="O60" s="172">
        <f>ROUND(E60*N60,2)</f>
        <v>38.090000000000003</v>
      </c>
      <c r="P60" s="172">
        <v>0</v>
      </c>
      <c r="Q60" s="173">
        <f>ROUND(E60*P60,2)</f>
        <v>0</v>
      </c>
      <c r="R60" s="157"/>
      <c r="S60" s="157" t="s">
        <v>104</v>
      </c>
      <c r="T60" s="157" t="s">
        <v>104</v>
      </c>
      <c r="U60" s="157">
        <v>0</v>
      </c>
      <c r="V60" s="157">
        <f>ROUND(E60*U60,2)</f>
        <v>0</v>
      </c>
      <c r="W60" s="157"/>
      <c r="X60" s="157" t="s">
        <v>106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107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5">
      <c r="A61" s="155"/>
      <c r="B61" s="156"/>
      <c r="C61" s="185" t="s">
        <v>196</v>
      </c>
      <c r="D61" s="158"/>
      <c r="E61" s="159">
        <v>18.239999999999998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5">
      <c r="A62" s="167">
        <v>27</v>
      </c>
      <c r="B62" s="168" t="s">
        <v>197</v>
      </c>
      <c r="C62" s="184" t="s">
        <v>198</v>
      </c>
      <c r="D62" s="169" t="s">
        <v>116</v>
      </c>
      <c r="E62" s="170">
        <v>3.3</v>
      </c>
      <c r="F62" s="171"/>
      <c r="G62" s="172">
        <f>ROUND(E62*F62,2)</f>
        <v>0</v>
      </c>
      <c r="H62" s="171"/>
      <c r="I62" s="172">
        <f>ROUND(E62*H62,2)</f>
        <v>0</v>
      </c>
      <c r="J62" s="171"/>
      <c r="K62" s="172">
        <f>ROUND(E62*J62,2)</f>
        <v>0</v>
      </c>
      <c r="L62" s="172">
        <v>21</v>
      </c>
      <c r="M62" s="172">
        <f>G62*(1+L62/100)</f>
        <v>0</v>
      </c>
      <c r="N62" s="172">
        <v>0</v>
      </c>
      <c r="O62" s="172">
        <f>ROUND(E62*N62,2)</f>
        <v>0</v>
      </c>
      <c r="P62" s="172">
        <v>0</v>
      </c>
      <c r="Q62" s="173">
        <f>ROUND(E62*P62,2)</f>
        <v>0</v>
      </c>
      <c r="R62" s="157"/>
      <c r="S62" s="157" t="s">
        <v>104</v>
      </c>
      <c r="T62" s="157" t="s">
        <v>104</v>
      </c>
      <c r="U62" s="157">
        <v>0</v>
      </c>
      <c r="V62" s="157">
        <f>ROUND(E62*U62,2)</f>
        <v>0</v>
      </c>
      <c r="W62" s="157"/>
      <c r="X62" s="157" t="s">
        <v>106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107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5">
      <c r="A63" s="155"/>
      <c r="B63" s="156"/>
      <c r="C63" s="185" t="s">
        <v>199</v>
      </c>
      <c r="D63" s="158"/>
      <c r="E63" s="159">
        <v>3.3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23.4" x14ac:dyDescent="0.25">
      <c r="A64" s="161" t="s">
        <v>99</v>
      </c>
      <c r="B64" s="162" t="s">
        <v>62</v>
      </c>
      <c r="C64" s="182" t="s">
        <v>327</v>
      </c>
      <c r="D64" s="163"/>
      <c r="E64" s="164"/>
      <c r="F64" s="165"/>
      <c r="G64" s="165">
        <f>SUMIF(AG65:AG87,"&lt;&gt;NOR",G65:G87)</f>
        <v>0</v>
      </c>
      <c r="H64" s="165"/>
      <c r="I64" s="165">
        <f>SUM(I65:I87)</f>
        <v>0</v>
      </c>
      <c r="J64" s="165"/>
      <c r="K64" s="165">
        <f>SUM(K65:K87)</f>
        <v>0</v>
      </c>
      <c r="L64" s="165"/>
      <c r="M64" s="165">
        <f>SUM(M65:M87)</f>
        <v>0</v>
      </c>
      <c r="N64" s="165"/>
      <c r="O64" s="165">
        <f>SUM(O65:O87)</f>
        <v>1.5100000000000002</v>
      </c>
      <c r="P64" s="165"/>
      <c r="Q64" s="166">
        <f>SUM(Q65:Q87)</f>
        <v>0</v>
      </c>
      <c r="R64" s="160"/>
      <c r="S64" s="160"/>
      <c r="T64" s="160"/>
      <c r="U64" s="160"/>
      <c r="V64" s="160">
        <f>SUM(V65:V87)</f>
        <v>0</v>
      </c>
      <c r="W64" s="160"/>
      <c r="X64" s="160"/>
      <c r="AG64" t="s">
        <v>100</v>
      </c>
    </row>
    <row r="65" spans="1:60" outlineLevel="1" x14ac:dyDescent="0.25">
      <c r="A65" s="174">
        <v>28</v>
      </c>
      <c r="B65" s="175" t="s">
        <v>200</v>
      </c>
      <c r="C65" s="183" t="s">
        <v>201</v>
      </c>
      <c r="D65" s="176" t="s">
        <v>202</v>
      </c>
      <c r="E65" s="177">
        <v>1</v>
      </c>
      <c r="F65" s="178"/>
      <c r="G65" s="179">
        <f t="shared" ref="G65:G87" si="0">ROUND(E65*F65,2)</f>
        <v>0</v>
      </c>
      <c r="H65" s="178"/>
      <c r="I65" s="179">
        <f t="shared" ref="I65:I87" si="1">ROUND(E65*H65,2)</f>
        <v>0</v>
      </c>
      <c r="J65" s="178"/>
      <c r="K65" s="179">
        <f t="shared" ref="K65:K87" si="2">ROUND(E65*J65,2)</f>
        <v>0</v>
      </c>
      <c r="L65" s="179">
        <v>21</v>
      </c>
      <c r="M65" s="179">
        <f t="shared" ref="M65:M87" si="3">G65*(1+L65/100)</f>
        <v>0</v>
      </c>
      <c r="N65" s="179">
        <v>1.2464500000000001</v>
      </c>
      <c r="O65" s="179">
        <f t="shared" ref="O65:O87" si="4">ROUND(E65*N65,2)</f>
        <v>1.25</v>
      </c>
      <c r="P65" s="179">
        <v>0</v>
      </c>
      <c r="Q65" s="180">
        <f t="shared" ref="Q65:Q87" si="5">ROUND(E65*P65,2)</f>
        <v>0</v>
      </c>
      <c r="R65" s="157"/>
      <c r="S65" s="157" t="s">
        <v>104</v>
      </c>
      <c r="T65" s="157" t="s">
        <v>104</v>
      </c>
      <c r="U65" s="157">
        <v>0</v>
      </c>
      <c r="V65" s="157">
        <f t="shared" ref="V65:V87" si="6">ROUND(E65*U65,2)</f>
        <v>0</v>
      </c>
      <c r="W65" s="157"/>
      <c r="X65" s="157" t="s">
        <v>106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107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5">
      <c r="A66" s="174">
        <v>29</v>
      </c>
      <c r="B66" s="175" t="s">
        <v>203</v>
      </c>
      <c r="C66" s="183" t="s">
        <v>204</v>
      </c>
      <c r="D66" s="176" t="s">
        <v>113</v>
      </c>
      <c r="E66" s="177">
        <v>7</v>
      </c>
      <c r="F66" s="178"/>
      <c r="G66" s="179">
        <f t="shared" si="0"/>
        <v>0</v>
      </c>
      <c r="H66" s="178"/>
      <c r="I66" s="179">
        <f t="shared" si="1"/>
        <v>0</v>
      </c>
      <c r="J66" s="178"/>
      <c r="K66" s="179">
        <f t="shared" si="2"/>
        <v>0</v>
      </c>
      <c r="L66" s="179">
        <v>21</v>
      </c>
      <c r="M66" s="179">
        <f t="shared" si="3"/>
        <v>0</v>
      </c>
      <c r="N66" s="179">
        <v>1.0000000000000001E-5</v>
      </c>
      <c r="O66" s="179">
        <f t="shared" si="4"/>
        <v>0</v>
      </c>
      <c r="P66" s="179">
        <v>0</v>
      </c>
      <c r="Q66" s="180">
        <f t="shared" si="5"/>
        <v>0</v>
      </c>
      <c r="R66" s="157"/>
      <c r="S66" s="157" t="s">
        <v>121</v>
      </c>
      <c r="T66" s="157" t="s">
        <v>122</v>
      </c>
      <c r="U66" s="157">
        <v>0</v>
      </c>
      <c r="V66" s="157">
        <f t="shared" si="6"/>
        <v>0</v>
      </c>
      <c r="W66" s="157"/>
      <c r="X66" s="157" t="s">
        <v>106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107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5">
      <c r="A67" s="174">
        <v>30</v>
      </c>
      <c r="B67" s="175" t="s">
        <v>205</v>
      </c>
      <c r="C67" s="183" t="s">
        <v>206</v>
      </c>
      <c r="D67" s="176" t="s">
        <v>113</v>
      </c>
      <c r="E67" s="177">
        <v>20</v>
      </c>
      <c r="F67" s="178"/>
      <c r="G67" s="179">
        <f t="shared" si="0"/>
        <v>0</v>
      </c>
      <c r="H67" s="178"/>
      <c r="I67" s="179">
        <f t="shared" si="1"/>
        <v>0</v>
      </c>
      <c r="J67" s="178"/>
      <c r="K67" s="179">
        <f t="shared" si="2"/>
        <v>0</v>
      </c>
      <c r="L67" s="179">
        <v>21</v>
      </c>
      <c r="M67" s="179">
        <f t="shared" si="3"/>
        <v>0</v>
      </c>
      <c r="N67" s="179">
        <v>1.0000000000000001E-5</v>
      </c>
      <c r="O67" s="179">
        <f t="shared" si="4"/>
        <v>0</v>
      </c>
      <c r="P67" s="179">
        <v>0</v>
      </c>
      <c r="Q67" s="180">
        <f t="shared" si="5"/>
        <v>0</v>
      </c>
      <c r="R67" s="157"/>
      <c r="S67" s="157" t="s">
        <v>121</v>
      </c>
      <c r="T67" s="157" t="s">
        <v>122</v>
      </c>
      <c r="U67" s="157">
        <v>0</v>
      </c>
      <c r="V67" s="157">
        <f t="shared" si="6"/>
        <v>0</v>
      </c>
      <c r="W67" s="157"/>
      <c r="X67" s="157" t="s">
        <v>106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107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5">
      <c r="A68" s="174">
        <v>31</v>
      </c>
      <c r="B68" s="175" t="s">
        <v>207</v>
      </c>
      <c r="C68" s="183" t="s">
        <v>208</v>
      </c>
      <c r="D68" s="176" t="s">
        <v>113</v>
      </c>
      <c r="E68" s="177">
        <v>6</v>
      </c>
      <c r="F68" s="178"/>
      <c r="G68" s="179">
        <f t="shared" si="0"/>
        <v>0</v>
      </c>
      <c r="H68" s="178"/>
      <c r="I68" s="179">
        <f t="shared" si="1"/>
        <v>0</v>
      </c>
      <c r="J68" s="178"/>
      <c r="K68" s="179">
        <f t="shared" si="2"/>
        <v>0</v>
      </c>
      <c r="L68" s="179">
        <v>21</v>
      </c>
      <c r="M68" s="179">
        <f t="shared" si="3"/>
        <v>0</v>
      </c>
      <c r="N68" s="179">
        <v>2.0000000000000002E-5</v>
      </c>
      <c r="O68" s="179">
        <f t="shared" si="4"/>
        <v>0</v>
      </c>
      <c r="P68" s="179">
        <v>0</v>
      </c>
      <c r="Q68" s="180">
        <f t="shared" si="5"/>
        <v>0</v>
      </c>
      <c r="R68" s="157"/>
      <c r="S68" s="157" t="s">
        <v>121</v>
      </c>
      <c r="T68" s="157" t="s">
        <v>122</v>
      </c>
      <c r="U68" s="157">
        <v>0</v>
      </c>
      <c r="V68" s="157">
        <f t="shared" si="6"/>
        <v>0</v>
      </c>
      <c r="W68" s="157"/>
      <c r="X68" s="157" t="s">
        <v>106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107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5">
      <c r="A69" s="174">
        <v>32</v>
      </c>
      <c r="B69" s="175" t="s">
        <v>209</v>
      </c>
      <c r="C69" s="183" t="s">
        <v>210</v>
      </c>
      <c r="D69" s="176" t="s">
        <v>113</v>
      </c>
      <c r="E69" s="177">
        <v>60</v>
      </c>
      <c r="F69" s="178"/>
      <c r="G69" s="179">
        <f t="shared" si="0"/>
        <v>0</v>
      </c>
      <c r="H69" s="178"/>
      <c r="I69" s="179">
        <f t="shared" si="1"/>
        <v>0</v>
      </c>
      <c r="J69" s="178"/>
      <c r="K69" s="179">
        <f t="shared" si="2"/>
        <v>0</v>
      </c>
      <c r="L69" s="179">
        <v>21</v>
      </c>
      <c r="M69" s="179">
        <f t="shared" si="3"/>
        <v>0</v>
      </c>
      <c r="N69" s="179">
        <v>0</v>
      </c>
      <c r="O69" s="179">
        <f t="shared" si="4"/>
        <v>0</v>
      </c>
      <c r="P69" s="179">
        <v>0</v>
      </c>
      <c r="Q69" s="180">
        <f t="shared" si="5"/>
        <v>0</v>
      </c>
      <c r="R69" s="157"/>
      <c r="S69" s="157" t="s">
        <v>104</v>
      </c>
      <c r="T69" s="157" t="s">
        <v>104</v>
      </c>
      <c r="U69" s="157">
        <v>0</v>
      </c>
      <c r="V69" s="157">
        <f t="shared" si="6"/>
        <v>0</v>
      </c>
      <c r="W69" s="157"/>
      <c r="X69" s="157" t="s">
        <v>106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107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0.399999999999999" outlineLevel="1" x14ac:dyDescent="0.25">
      <c r="A70" s="174">
        <v>33</v>
      </c>
      <c r="B70" s="175" t="s">
        <v>211</v>
      </c>
      <c r="C70" s="183" t="s">
        <v>212</v>
      </c>
      <c r="D70" s="176" t="s">
        <v>202</v>
      </c>
      <c r="E70" s="177">
        <v>1</v>
      </c>
      <c r="F70" s="178"/>
      <c r="G70" s="179">
        <f t="shared" si="0"/>
        <v>0</v>
      </c>
      <c r="H70" s="178"/>
      <c r="I70" s="179">
        <f t="shared" si="1"/>
        <v>0</v>
      </c>
      <c r="J70" s="178"/>
      <c r="K70" s="179">
        <f t="shared" si="2"/>
        <v>0</v>
      </c>
      <c r="L70" s="179">
        <v>21</v>
      </c>
      <c r="M70" s="179">
        <f t="shared" si="3"/>
        <v>0</v>
      </c>
      <c r="N70" s="179">
        <v>1.7099999999999999E-3</v>
      </c>
      <c r="O70" s="179">
        <f t="shared" si="4"/>
        <v>0</v>
      </c>
      <c r="P70" s="179">
        <v>0</v>
      </c>
      <c r="Q70" s="180">
        <f t="shared" si="5"/>
        <v>0</v>
      </c>
      <c r="R70" s="157"/>
      <c r="S70" s="157" t="s">
        <v>104</v>
      </c>
      <c r="T70" s="157" t="s">
        <v>104</v>
      </c>
      <c r="U70" s="157">
        <v>0</v>
      </c>
      <c r="V70" s="157">
        <f t="shared" si="6"/>
        <v>0</v>
      </c>
      <c r="W70" s="157"/>
      <c r="X70" s="157" t="s">
        <v>106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107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0.399999999999999" outlineLevel="1" x14ac:dyDescent="0.25">
      <c r="A71" s="174">
        <v>34</v>
      </c>
      <c r="B71" s="175" t="s">
        <v>211</v>
      </c>
      <c r="C71" s="183" t="s">
        <v>213</v>
      </c>
      <c r="D71" s="176" t="s">
        <v>202</v>
      </c>
      <c r="E71" s="177">
        <v>1</v>
      </c>
      <c r="F71" s="178"/>
      <c r="G71" s="179">
        <f t="shared" si="0"/>
        <v>0</v>
      </c>
      <c r="H71" s="178"/>
      <c r="I71" s="179">
        <f t="shared" si="1"/>
        <v>0</v>
      </c>
      <c r="J71" s="178"/>
      <c r="K71" s="179">
        <f t="shared" si="2"/>
        <v>0</v>
      </c>
      <c r="L71" s="179">
        <v>21</v>
      </c>
      <c r="M71" s="179">
        <f t="shared" si="3"/>
        <v>0</v>
      </c>
      <c r="N71" s="179">
        <v>3.2499999999999999E-3</v>
      </c>
      <c r="O71" s="179">
        <f t="shared" si="4"/>
        <v>0</v>
      </c>
      <c r="P71" s="179">
        <v>0</v>
      </c>
      <c r="Q71" s="180">
        <f t="shared" si="5"/>
        <v>0</v>
      </c>
      <c r="R71" s="157"/>
      <c r="S71" s="157" t="s">
        <v>104</v>
      </c>
      <c r="T71" s="157" t="s">
        <v>104</v>
      </c>
      <c r="U71" s="157">
        <v>0</v>
      </c>
      <c r="V71" s="157">
        <f t="shared" si="6"/>
        <v>0</v>
      </c>
      <c r="W71" s="157"/>
      <c r="X71" s="157" t="s">
        <v>106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107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5">
      <c r="A72" s="174">
        <v>35</v>
      </c>
      <c r="B72" s="175" t="s">
        <v>214</v>
      </c>
      <c r="C72" s="183" t="s">
        <v>215</v>
      </c>
      <c r="D72" s="176" t="s">
        <v>202</v>
      </c>
      <c r="E72" s="177">
        <v>2</v>
      </c>
      <c r="F72" s="178"/>
      <c r="G72" s="179">
        <f t="shared" si="0"/>
        <v>0</v>
      </c>
      <c r="H72" s="178"/>
      <c r="I72" s="179">
        <f t="shared" si="1"/>
        <v>0</v>
      </c>
      <c r="J72" s="178"/>
      <c r="K72" s="179">
        <f t="shared" si="2"/>
        <v>0</v>
      </c>
      <c r="L72" s="179">
        <v>21</v>
      </c>
      <c r="M72" s="179">
        <f t="shared" si="3"/>
        <v>0</v>
      </c>
      <c r="N72" s="179">
        <v>2.0000000000000002E-5</v>
      </c>
      <c r="O72" s="179">
        <f t="shared" si="4"/>
        <v>0</v>
      </c>
      <c r="P72" s="179">
        <v>0</v>
      </c>
      <c r="Q72" s="180">
        <f t="shared" si="5"/>
        <v>0</v>
      </c>
      <c r="R72" s="157"/>
      <c r="S72" s="157" t="s">
        <v>104</v>
      </c>
      <c r="T72" s="157" t="s">
        <v>104</v>
      </c>
      <c r="U72" s="157">
        <v>0</v>
      </c>
      <c r="V72" s="157">
        <f t="shared" si="6"/>
        <v>0</v>
      </c>
      <c r="W72" s="157"/>
      <c r="X72" s="157" t="s">
        <v>106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107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5">
      <c r="A73" s="174">
        <v>36</v>
      </c>
      <c r="B73" s="175" t="s">
        <v>216</v>
      </c>
      <c r="C73" s="183" t="s">
        <v>217</v>
      </c>
      <c r="D73" s="176" t="s">
        <v>202</v>
      </c>
      <c r="E73" s="177">
        <v>1</v>
      </c>
      <c r="F73" s="178"/>
      <c r="G73" s="179">
        <f t="shared" si="0"/>
        <v>0</v>
      </c>
      <c r="H73" s="178"/>
      <c r="I73" s="179">
        <f t="shared" si="1"/>
        <v>0</v>
      </c>
      <c r="J73" s="178"/>
      <c r="K73" s="179">
        <f t="shared" si="2"/>
        <v>0</v>
      </c>
      <c r="L73" s="179">
        <v>21</v>
      </c>
      <c r="M73" s="179">
        <f t="shared" si="3"/>
        <v>0</v>
      </c>
      <c r="N73" s="179">
        <v>3.2100000000000002E-3</v>
      </c>
      <c r="O73" s="179">
        <f t="shared" si="4"/>
        <v>0</v>
      </c>
      <c r="P73" s="179">
        <v>0</v>
      </c>
      <c r="Q73" s="180">
        <f t="shared" si="5"/>
        <v>0</v>
      </c>
      <c r="R73" s="157" t="s">
        <v>167</v>
      </c>
      <c r="S73" s="157" t="s">
        <v>104</v>
      </c>
      <c r="T73" s="157" t="s">
        <v>104</v>
      </c>
      <c r="U73" s="157">
        <v>0</v>
      </c>
      <c r="V73" s="157">
        <f t="shared" si="6"/>
        <v>0</v>
      </c>
      <c r="W73" s="157"/>
      <c r="X73" s="157" t="s">
        <v>168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169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5">
      <c r="A74" s="174">
        <v>37</v>
      </c>
      <c r="B74" s="175" t="s">
        <v>218</v>
      </c>
      <c r="C74" s="183" t="s">
        <v>219</v>
      </c>
      <c r="D74" s="176" t="s">
        <v>202</v>
      </c>
      <c r="E74" s="177">
        <v>1</v>
      </c>
      <c r="F74" s="178"/>
      <c r="G74" s="179">
        <f t="shared" si="0"/>
        <v>0</v>
      </c>
      <c r="H74" s="178"/>
      <c r="I74" s="179">
        <f t="shared" si="1"/>
        <v>0</v>
      </c>
      <c r="J74" s="178"/>
      <c r="K74" s="179">
        <f t="shared" si="2"/>
        <v>0</v>
      </c>
      <c r="L74" s="179">
        <v>21</v>
      </c>
      <c r="M74" s="179">
        <f t="shared" si="3"/>
        <v>0</v>
      </c>
      <c r="N74" s="179">
        <v>9.6299999999999997E-3</v>
      </c>
      <c r="O74" s="179">
        <f t="shared" si="4"/>
        <v>0.01</v>
      </c>
      <c r="P74" s="179">
        <v>0</v>
      </c>
      <c r="Q74" s="180">
        <f t="shared" si="5"/>
        <v>0</v>
      </c>
      <c r="R74" s="157" t="s">
        <v>167</v>
      </c>
      <c r="S74" s="157" t="s">
        <v>104</v>
      </c>
      <c r="T74" s="157" t="s">
        <v>104</v>
      </c>
      <c r="U74" s="157">
        <v>0</v>
      </c>
      <c r="V74" s="157">
        <f t="shared" si="6"/>
        <v>0</v>
      </c>
      <c r="W74" s="157"/>
      <c r="X74" s="157" t="s">
        <v>168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169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5">
      <c r="A75" s="174">
        <v>38</v>
      </c>
      <c r="B75" s="175" t="s">
        <v>220</v>
      </c>
      <c r="C75" s="183" t="s">
        <v>221</v>
      </c>
      <c r="D75" s="176" t="s">
        <v>202</v>
      </c>
      <c r="E75" s="177">
        <v>1</v>
      </c>
      <c r="F75" s="178"/>
      <c r="G75" s="179">
        <f t="shared" si="0"/>
        <v>0</v>
      </c>
      <c r="H75" s="178"/>
      <c r="I75" s="179">
        <f t="shared" si="1"/>
        <v>0</v>
      </c>
      <c r="J75" s="178"/>
      <c r="K75" s="179">
        <f t="shared" si="2"/>
        <v>0</v>
      </c>
      <c r="L75" s="179">
        <v>21</v>
      </c>
      <c r="M75" s="179">
        <f t="shared" si="3"/>
        <v>0</v>
      </c>
      <c r="N75" s="179">
        <v>1.6049999999999998E-2</v>
      </c>
      <c r="O75" s="179">
        <f t="shared" si="4"/>
        <v>0.02</v>
      </c>
      <c r="P75" s="179">
        <v>0</v>
      </c>
      <c r="Q75" s="180">
        <f t="shared" si="5"/>
        <v>0</v>
      </c>
      <c r="R75" s="157" t="s">
        <v>167</v>
      </c>
      <c r="S75" s="157" t="s">
        <v>104</v>
      </c>
      <c r="T75" s="157" t="s">
        <v>104</v>
      </c>
      <c r="U75" s="157">
        <v>0</v>
      </c>
      <c r="V75" s="157">
        <f t="shared" si="6"/>
        <v>0</v>
      </c>
      <c r="W75" s="157"/>
      <c r="X75" s="157" t="s">
        <v>168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169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5">
      <c r="A76" s="174">
        <v>39</v>
      </c>
      <c r="B76" s="175" t="s">
        <v>222</v>
      </c>
      <c r="C76" s="183" t="s">
        <v>223</v>
      </c>
      <c r="D76" s="176" t="s">
        <v>202</v>
      </c>
      <c r="E76" s="177">
        <v>2</v>
      </c>
      <c r="F76" s="178"/>
      <c r="G76" s="179">
        <f t="shared" si="0"/>
        <v>0</v>
      </c>
      <c r="H76" s="178"/>
      <c r="I76" s="179">
        <f t="shared" si="1"/>
        <v>0</v>
      </c>
      <c r="J76" s="178"/>
      <c r="K76" s="179">
        <f t="shared" si="2"/>
        <v>0</v>
      </c>
      <c r="L76" s="179">
        <v>21</v>
      </c>
      <c r="M76" s="179">
        <f t="shared" si="3"/>
        <v>0</v>
      </c>
      <c r="N76" s="179">
        <v>5.0400000000000002E-3</v>
      </c>
      <c r="O76" s="179">
        <f t="shared" si="4"/>
        <v>0.01</v>
      </c>
      <c r="P76" s="179">
        <v>0</v>
      </c>
      <c r="Q76" s="180">
        <f t="shared" si="5"/>
        <v>0</v>
      </c>
      <c r="R76" s="157" t="s">
        <v>167</v>
      </c>
      <c r="S76" s="157" t="s">
        <v>104</v>
      </c>
      <c r="T76" s="157" t="s">
        <v>104</v>
      </c>
      <c r="U76" s="157">
        <v>0</v>
      </c>
      <c r="V76" s="157">
        <f t="shared" si="6"/>
        <v>0</v>
      </c>
      <c r="W76" s="157"/>
      <c r="X76" s="157" t="s">
        <v>168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169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5">
      <c r="A77" s="174">
        <v>40</v>
      </c>
      <c r="B77" s="175" t="s">
        <v>224</v>
      </c>
      <c r="C77" s="183" t="s">
        <v>225</v>
      </c>
      <c r="D77" s="176" t="s">
        <v>202</v>
      </c>
      <c r="E77" s="177">
        <v>4</v>
      </c>
      <c r="F77" s="178"/>
      <c r="G77" s="179">
        <f t="shared" si="0"/>
        <v>0</v>
      </c>
      <c r="H77" s="178"/>
      <c r="I77" s="179">
        <f t="shared" si="1"/>
        <v>0</v>
      </c>
      <c r="J77" s="178"/>
      <c r="K77" s="179">
        <f t="shared" si="2"/>
        <v>0</v>
      </c>
      <c r="L77" s="179">
        <v>21</v>
      </c>
      <c r="M77" s="179">
        <f t="shared" si="3"/>
        <v>0</v>
      </c>
      <c r="N77" s="179">
        <v>2.52E-2</v>
      </c>
      <c r="O77" s="179">
        <f t="shared" si="4"/>
        <v>0.1</v>
      </c>
      <c r="P77" s="179">
        <v>0</v>
      </c>
      <c r="Q77" s="180">
        <f t="shared" si="5"/>
        <v>0</v>
      </c>
      <c r="R77" s="157" t="s">
        <v>167</v>
      </c>
      <c r="S77" s="157" t="s">
        <v>104</v>
      </c>
      <c r="T77" s="157" t="s">
        <v>104</v>
      </c>
      <c r="U77" s="157">
        <v>0</v>
      </c>
      <c r="V77" s="157">
        <f t="shared" si="6"/>
        <v>0</v>
      </c>
      <c r="W77" s="157"/>
      <c r="X77" s="157" t="s">
        <v>168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169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5">
      <c r="A78" s="174">
        <v>41</v>
      </c>
      <c r="B78" s="175" t="s">
        <v>226</v>
      </c>
      <c r="C78" s="183" t="s">
        <v>227</v>
      </c>
      <c r="D78" s="176" t="s">
        <v>202</v>
      </c>
      <c r="E78" s="177">
        <v>1</v>
      </c>
      <c r="F78" s="178"/>
      <c r="G78" s="179">
        <f t="shared" si="0"/>
        <v>0</v>
      </c>
      <c r="H78" s="178"/>
      <c r="I78" s="179">
        <f t="shared" si="1"/>
        <v>0</v>
      </c>
      <c r="J78" s="178"/>
      <c r="K78" s="179">
        <f t="shared" si="2"/>
        <v>0</v>
      </c>
      <c r="L78" s="179">
        <v>21</v>
      </c>
      <c r="M78" s="179">
        <f t="shared" si="3"/>
        <v>0</v>
      </c>
      <c r="N78" s="179">
        <v>3.7109999999999997E-2</v>
      </c>
      <c r="O78" s="179">
        <f t="shared" si="4"/>
        <v>0.04</v>
      </c>
      <c r="P78" s="179">
        <v>0</v>
      </c>
      <c r="Q78" s="180">
        <f t="shared" si="5"/>
        <v>0</v>
      </c>
      <c r="R78" s="157" t="s">
        <v>167</v>
      </c>
      <c r="S78" s="157" t="s">
        <v>104</v>
      </c>
      <c r="T78" s="157" t="s">
        <v>104</v>
      </c>
      <c r="U78" s="157">
        <v>0</v>
      </c>
      <c r="V78" s="157">
        <f t="shared" si="6"/>
        <v>0</v>
      </c>
      <c r="W78" s="157"/>
      <c r="X78" s="157" t="s">
        <v>168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169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5">
      <c r="A79" s="174">
        <v>42</v>
      </c>
      <c r="B79" s="175" t="s">
        <v>228</v>
      </c>
      <c r="C79" s="183" t="s">
        <v>229</v>
      </c>
      <c r="D79" s="176" t="s">
        <v>202</v>
      </c>
      <c r="E79" s="177">
        <v>1</v>
      </c>
      <c r="F79" s="178"/>
      <c r="G79" s="179">
        <f t="shared" si="0"/>
        <v>0</v>
      </c>
      <c r="H79" s="178"/>
      <c r="I79" s="179">
        <f t="shared" si="1"/>
        <v>0</v>
      </c>
      <c r="J79" s="178"/>
      <c r="K79" s="179">
        <f t="shared" si="2"/>
        <v>0</v>
      </c>
      <c r="L79" s="179">
        <v>21</v>
      </c>
      <c r="M79" s="179">
        <f t="shared" si="3"/>
        <v>0</v>
      </c>
      <c r="N79" s="179">
        <v>6.1850000000000002E-2</v>
      </c>
      <c r="O79" s="179">
        <f t="shared" si="4"/>
        <v>0.06</v>
      </c>
      <c r="P79" s="179">
        <v>0</v>
      </c>
      <c r="Q79" s="180">
        <f t="shared" si="5"/>
        <v>0</v>
      </c>
      <c r="R79" s="157" t="s">
        <v>167</v>
      </c>
      <c r="S79" s="157" t="s">
        <v>104</v>
      </c>
      <c r="T79" s="157" t="s">
        <v>104</v>
      </c>
      <c r="U79" s="157">
        <v>0</v>
      </c>
      <c r="V79" s="157">
        <f t="shared" si="6"/>
        <v>0</v>
      </c>
      <c r="W79" s="157"/>
      <c r="X79" s="157" t="s">
        <v>168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169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5">
      <c r="A80" s="174">
        <v>43</v>
      </c>
      <c r="B80" s="175" t="s">
        <v>230</v>
      </c>
      <c r="C80" s="183" t="s">
        <v>231</v>
      </c>
      <c r="D80" s="176" t="s">
        <v>202</v>
      </c>
      <c r="E80" s="177">
        <v>4</v>
      </c>
      <c r="F80" s="178"/>
      <c r="G80" s="179">
        <f t="shared" si="0"/>
        <v>0</v>
      </c>
      <c r="H80" s="178"/>
      <c r="I80" s="179">
        <f t="shared" si="1"/>
        <v>0</v>
      </c>
      <c r="J80" s="178"/>
      <c r="K80" s="179">
        <f t="shared" si="2"/>
        <v>0</v>
      </c>
      <c r="L80" s="179">
        <v>21</v>
      </c>
      <c r="M80" s="179">
        <f t="shared" si="3"/>
        <v>0</v>
      </c>
      <c r="N80" s="179">
        <v>0</v>
      </c>
      <c r="O80" s="179">
        <f t="shared" si="4"/>
        <v>0</v>
      </c>
      <c r="P80" s="179">
        <v>0</v>
      </c>
      <c r="Q80" s="180">
        <f t="shared" si="5"/>
        <v>0</v>
      </c>
      <c r="R80" s="157" t="s">
        <v>167</v>
      </c>
      <c r="S80" s="157" t="s">
        <v>104</v>
      </c>
      <c r="T80" s="157" t="s">
        <v>104</v>
      </c>
      <c r="U80" s="157">
        <v>0</v>
      </c>
      <c r="V80" s="157">
        <f t="shared" si="6"/>
        <v>0</v>
      </c>
      <c r="W80" s="157"/>
      <c r="X80" s="157" t="s">
        <v>168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169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5">
      <c r="A81" s="174">
        <v>44</v>
      </c>
      <c r="B81" s="175" t="s">
        <v>232</v>
      </c>
      <c r="C81" s="183" t="s">
        <v>233</v>
      </c>
      <c r="D81" s="176" t="s">
        <v>113</v>
      </c>
      <c r="E81" s="177">
        <v>60</v>
      </c>
      <c r="F81" s="178"/>
      <c r="G81" s="179">
        <f t="shared" si="0"/>
        <v>0</v>
      </c>
      <c r="H81" s="178"/>
      <c r="I81" s="179">
        <f t="shared" si="1"/>
        <v>0</v>
      </c>
      <c r="J81" s="178"/>
      <c r="K81" s="179">
        <f t="shared" si="2"/>
        <v>0</v>
      </c>
      <c r="L81" s="179">
        <v>21</v>
      </c>
      <c r="M81" s="179">
        <f t="shared" si="3"/>
        <v>0</v>
      </c>
      <c r="N81" s="179">
        <v>2.7E-4</v>
      </c>
      <c r="O81" s="179">
        <f t="shared" si="4"/>
        <v>0.02</v>
      </c>
      <c r="P81" s="179">
        <v>0</v>
      </c>
      <c r="Q81" s="180">
        <f t="shared" si="5"/>
        <v>0</v>
      </c>
      <c r="R81" s="157" t="s">
        <v>167</v>
      </c>
      <c r="S81" s="157" t="s">
        <v>104</v>
      </c>
      <c r="T81" s="157" t="s">
        <v>104</v>
      </c>
      <c r="U81" s="157">
        <v>0</v>
      </c>
      <c r="V81" s="157">
        <f t="shared" si="6"/>
        <v>0</v>
      </c>
      <c r="W81" s="157"/>
      <c r="X81" s="157" t="s">
        <v>168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234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5">
      <c r="A82" s="174">
        <v>45</v>
      </c>
      <c r="B82" s="175" t="s">
        <v>235</v>
      </c>
      <c r="C82" s="183" t="s">
        <v>236</v>
      </c>
      <c r="D82" s="176" t="s">
        <v>202</v>
      </c>
      <c r="E82" s="177">
        <v>2</v>
      </c>
      <c r="F82" s="178"/>
      <c r="G82" s="179">
        <f t="shared" si="0"/>
        <v>0</v>
      </c>
      <c r="H82" s="178"/>
      <c r="I82" s="179">
        <f t="shared" si="1"/>
        <v>0</v>
      </c>
      <c r="J82" s="178"/>
      <c r="K82" s="179">
        <f t="shared" si="2"/>
        <v>0</v>
      </c>
      <c r="L82" s="179">
        <v>21</v>
      </c>
      <c r="M82" s="179">
        <f t="shared" si="3"/>
        <v>0</v>
      </c>
      <c r="N82" s="179">
        <v>0</v>
      </c>
      <c r="O82" s="179">
        <f t="shared" si="4"/>
        <v>0</v>
      </c>
      <c r="P82" s="179">
        <v>0</v>
      </c>
      <c r="Q82" s="180">
        <f t="shared" si="5"/>
        <v>0</v>
      </c>
      <c r="R82" s="157" t="s">
        <v>167</v>
      </c>
      <c r="S82" s="157" t="s">
        <v>104</v>
      </c>
      <c r="T82" s="157" t="s">
        <v>104</v>
      </c>
      <c r="U82" s="157">
        <v>0</v>
      </c>
      <c r="V82" s="157">
        <f t="shared" si="6"/>
        <v>0</v>
      </c>
      <c r="W82" s="157"/>
      <c r="X82" s="157" t="s">
        <v>168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169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5">
      <c r="A83" s="174">
        <v>46</v>
      </c>
      <c r="B83" s="175" t="s">
        <v>237</v>
      </c>
      <c r="C83" s="183" t="s">
        <v>238</v>
      </c>
      <c r="D83" s="176" t="s">
        <v>202</v>
      </c>
      <c r="E83" s="177">
        <v>2</v>
      </c>
      <c r="F83" s="178"/>
      <c r="G83" s="179">
        <f t="shared" si="0"/>
        <v>0</v>
      </c>
      <c r="H83" s="178"/>
      <c r="I83" s="179">
        <f t="shared" si="1"/>
        <v>0</v>
      </c>
      <c r="J83" s="178"/>
      <c r="K83" s="179">
        <f t="shared" si="2"/>
        <v>0</v>
      </c>
      <c r="L83" s="179">
        <v>21</v>
      </c>
      <c r="M83" s="179">
        <f t="shared" si="3"/>
        <v>0</v>
      </c>
      <c r="N83" s="179">
        <v>0</v>
      </c>
      <c r="O83" s="179">
        <f t="shared" si="4"/>
        <v>0</v>
      </c>
      <c r="P83" s="179">
        <v>0</v>
      </c>
      <c r="Q83" s="180">
        <f t="shared" si="5"/>
        <v>0</v>
      </c>
      <c r="R83" s="157" t="s">
        <v>167</v>
      </c>
      <c r="S83" s="157" t="s">
        <v>104</v>
      </c>
      <c r="T83" s="157" t="s">
        <v>104</v>
      </c>
      <c r="U83" s="157">
        <v>0</v>
      </c>
      <c r="V83" s="157">
        <f t="shared" si="6"/>
        <v>0</v>
      </c>
      <c r="W83" s="157"/>
      <c r="X83" s="157" t="s">
        <v>168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169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5">
      <c r="A84" s="174">
        <v>47</v>
      </c>
      <c r="B84" s="175" t="s">
        <v>239</v>
      </c>
      <c r="C84" s="183" t="s">
        <v>240</v>
      </c>
      <c r="D84" s="176" t="s">
        <v>202</v>
      </c>
      <c r="E84" s="177">
        <v>1</v>
      </c>
      <c r="F84" s="178"/>
      <c r="G84" s="179">
        <f t="shared" si="0"/>
        <v>0</v>
      </c>
      <c r="H84" s="178"/>
      <c r="I84" s="179">
        <f t="shared" si="1"/>
        <v>0</v>
      </c>
      <c r="J84" s="178"/>
      <c r="K84" s="179">
        <f t="shared" si="2"/>
        <v>0</v>
      </c>
      <c r="L84" s="179">
        <v>21</v>
      </c>
      <c r="M84" s="179">
        <f t="shared" si="3"/>
        <v>0</v>
      </c>
      <c r="N84" s="179">
        <v>0</v>
      </c>
      <c r="O84" s="179">
        <f t="shared" si="4"/>
        <v>0</v>
      </c>
      <c r="P84" s="179">
        <v>0</v>
      </c>
      <c r="Q84" s="180">
        <f t="shared" si="5"/>
        <v>0</v>
      </c>
      <c r="R84" s="157" t="s">
        <v>167</v>
      </c>
      <c r="S84" s="157" t="s">
        <v>104</v>
      </c>
      <c r="T84" s="157" t="s">
        <v>104</v>
      </c>
      <c r="U84" s="157">
        <v>0</v>
      </c>
      <c r="V84" s="157">
        <f t="shared" si="6"/>
        <v>0</v>
      </c>
      <c r="W84" s="157"/>
      <c r="X84" s="157" t="s">
        <v>168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169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5">
      <c r="A85" s="174">
        <v>48</v>
      </c>
      <c r="B85" s="175" t="s">
        <v>241</v>
      </c>
      <c r="C85" s="183" t="s">
        <v>242</v>
      </c>
      <c r="D85" s="176" t="s">
        <v>202</v>
      </c>
      <c r="E85" s="177">
        <v>1</v>
      </c>
      <c r="F85" s="178"/>
      <c r="G85" s="179">
        <f t="shared" si="0"/>
        <v>0</v>
      </c>
      <c r="H85" s="178"/>
      <c r="I85" s="179">
        <f t="shared" si="1"/>
        <v>0</v>
      </c>
      <c r="J85" s="178"/>
      <c r="K85" s="179">
        <f t="shared" si="2"/>
        <v>0</v>
      </c>
      <c r="L85" s="179">
        <v>21</v>
      </c>
      <c r="M85" s="179">
        <f t="shared" si="3"/>
        <v>0</v>
      </c>
      <c r="N85" s="179">
        <v>0</v>
      </c>
      <c r="O85" s="179">
        <f t="shared" si="4"/>
        <v>0</v>
      </c>
      <c r="P85" s="179">
        <v>0</v>
      </c>
      <c r="Q85" s="180">
        <f t="shared" si="5"/>
        <v>0</v>
      </c>
      <c r="R85" s="157" t="s">
        <v>167</v>
      </c>
      <c r="S85" s="157" t="s">
        <v>104</v>
      </c>
      <c r="T85" s="157" t="s">
        <v>104</v>
      </c>
      <c r="U85" s="157">
        <v>0</v>
      </c>
      <c r="V85" s="157">
        <f t="shared" si="6"/>
        <v>0</v>
      </c>
      <c r="W85" s="157"/>
      <c r="X85" s="157" t="s">
        <v>168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169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5">
      <c r="A86" s="174">
        <v>49</v>
      </c>
      <c r="B86" s="175" t="s">
        <v>243</v>
      </c>
      <c r="C86" s="183" t="s">
        <v>244</v>
      </c>
      <c r="D86" s="176" t="s">
        <v>202</v>
      </c>
      <c r="E86" s="177">
        <v>2</v>
      </c>
      <c r="F86" s="178"/>
      <c r="G86" s="179">
        <f t="shared" si="0"/>
        <v>0</v>
      </c>
      <c r="H86" s="178"/>
      <c r="I86" s="179">
        <f t="shared" si="1"/>
        <v>0</v>
      </c>
      <c r="J86" s="178"/>
      <c r="K86" s="179">
        <f t="shared" si="2"/>
        <v>0</v>
      </c>
      <c r="L86" s="179">
        <v>21</v>
      </c>
      <c r="M86" s="179">
        <f t="shared" si="3"/>
        <v>0</v>
      </c>
      <c r="N86" s="179">
        <v>0</v>
      </c>
      <c r="O86" s="179">
        <f t="shared" si="4"/>
        <v>0</v>
      </c>
      <c r="P86" s="179">
        <v>0</v>
      </c>
      <c r="Q86" s="180">
        <f t="shared" si="5"/>
        <v>0</v>
      </c>
      <c r="R86" s="157" t="s">
        <v>167</v>
      </c>
      <c r="S86" s="157" t="s">
        <v>104</v>
      </c>
      <c r="T86" s="157" t="s">
        <v>104</v>
      </c>
      <c r="U86" s="157">
        <v>0</v>
      </c>
      <c r="V86" s="157">
        <f t="shared" si="6"/>
        <v>0</v>
      </c>
      <c r="W86" s="157"/>
      <c r="X86" s="157" t="s">
        <v>168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169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5">
      <c r="A87" s="174">
        <v>50</v>
      </c>
      <c r="B87" s="175" t="s">
        <v>245</v>
      </c>
      <c r="C87" s="183" t="s">
        <v>246</v>
      </c>
      <c r="D87" s="176" t="s">
        <v>202</v>
      </c>
      <c r="E87" s="177">
        <v>2</v>
      </c>
      <c r="F87" s="178"/>
      <c r="G87" s="179">
        <f t="shared" si="0"/>
        <v>0</v>
      </c>
      <c r="H87" s="178"/>
      <c r="I87" s="179">
        <f t="shared" si="1"/>
        <v>0</v>
      </c>
      <c r="J87" s="178"/>
      <c r="K87" s="179">
        <f t="shared" si="2"/>
        <v>0</v>
      </c>
      <c r="L87" s="179">
        <v>21</v>
      </c>
      <c r="M87" s="179">
        <f t="shared" si="3"/>
        <v>0</v>
      </c>
      <c r="N87" s="179">
        <v>0</v>
      </c>
      <c r="O87" s="179">
        <f t="shared" si="4"/>
        <v>0</v>
      </c>
      <c r="P87" s="179">
        <v>0</v>
      </c>
      <c r="Q87" s="180">
        <f t="shared" si="5"/>
        <v>0</v>
      </c>
      <c r="R87" s="157" t="s">
        <v>167</v>
      </c>
      <c r="S87" s="157" t="s">
        <v>104</v>
      </c>
      <c r="T87" s="157" t="s">
        <v>104</v>
      </c>
      <c r="U87" s="157">
        <v>0</v>
      </c>
      <c r="V87" s="157">
        <f t="shared" si="6"/>
        <v>0</v>
      </c>
      <c r="W87" s="157"/>
      <c r="X87" s="157" t="s">
        <v>168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169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23.4" x14ac:dyDescent="0.25">
      <c r="A88" s="161" t="s">
        <v>99</v>
      </c>
      <c r="B88" s="162" t="s">
        <v>64</v>
      </c>
      <c r="C88" s="182" t="s">
        <v>328</v>
      </c>
      <c r="D88" s="163"/>
      <c r="E88" s="164"/>
      <c r="F88" s="165"/>
      <c r="G88" s="165">
        <f>SUMIF(AG89:AG113,"&lt;&gt;NOR",G89:G113)</f>
        <v>0</v>
      </c>
      <c r="H88" s="165"/>
      <c r="I88" s="165">
        <f>SUM(I89:I113)</f>
        <v>0</v>
      </c>
      <c r="J88" s="165"/>
      <c r="K88" s="165">
        <f>SUM(K89:K113)</f>
        <v>0</v>
      </c>
      <c r="L88" s="165"/>
      <c r="M88" s="165">
        <f>SUM(M89:M113)</f>
        <v>0</v>
      </c>
      <c r="N88" s="165"/>
      <c r="O88" s="165">
        <f>SUM(O89:O113)</f>
        <v>11.06</v>
      </c>
      <c r="P88" s="165"/>
      <c r="Q88" s="166">
        <f>SUM(Q89:Q113)</f>
        <v>0</v>
      </c>
      <c r="R88" s="160"/>
      <c r="S88" s="160"/>
      <c r="T88" s="160"/>
      <c r="U88" s="160"/>
      <c r="V88" s="160">
        <f>SUM(V89:V113)</f>
        <v>0</v>
      </c>
      <c r="W88" s="160"/>
      <c r="X88" s="160"/>
      <c r="AG88" t="s">
        <v>100</v>
      </c>
    </row>
    <row r="89" spans="1:60" ht="20.399999999999999" outlineLevel="1" x14ac:dyDescent="0.25">
      <c r="A89" s="174">
        <v>51</v>
      </c>
      <c r="B89" s="175" t="s">
        <v>247</v>
      </c>
      <c r="C89" s="183" t="s">
        <v>248</v>
      </c>
      <c r="D89" s="176" t="s">
        <v>249</v>
      </c>
      <c r="E89" s="177">
        <v>1</v>
      </c>
      <c r="F89" s="178"/>
      <c r="G89" s="179">
        <f t="shared" ref="G89:G113" si="7">ROUND(E89*F89,2)</f>
        <v>0</v>
      </c>
      <c r="H89" s="178"/>
      <c r="I89" s="179">
        <f t="shared" ref="I89:I113" si="8">ROUND(E89*H89,2)</f>
        <v>0</v>
      </c>
      <c r="J89" s="178"/>
      <c r="K89" s="179">
        <f t="shared" ref="K89:K113" si="9">ROUND(E89*J89,2)</f>
        <v>0</v>
      </c>
      <c r="L89" s="179">
        <v>21</v>
      </c>
      <c r="M89" s="179">
        <f t="shared" ref="M89:M113" si="10">G89*(1+L89/100)</f>
        <v>0</v>
      </c>
      <c r="N89" s="179">
        <v>0</v>
      </c>
      <c r="O89" s="179">
        <f t="shared" ref="O89:O113" si="11">ROUND(E89*N89,2)</f>
        <v>0</v>
      </c>
      <c r="P89" s="179">
        <v>0</v>
      </c>
      <c r="Q89" s="180">
        <f t="shared" ref="Q89:Q113" si="12">ROUND(E89*P89,2)</f>
        <v>0</v>
      </c>
      <c r="R89" s="157"/>
      <c r="S89" s="157" t="s">
        <v>161</v>
      </c>
      <c r="T89" s="157" t="s">
        <v>162</v>
      </c>
      <c r="U89" s="157">
        <v>0</v>
      </c>
      <c r="V89" s="157">
        <f t="shared" ref="V89:V113" si="13">ROUND(E89*U89,2)</f>
        <v>0</v>
      </c>
      <c r="W89" s="157"/>
      <c r="X89" s="157" t="s">
        <v>106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107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5">
      <c r="A90" s="174">
        <v>52</v>
      </c>
      <c r="B90" s="175" t="s">
        <v>250</v>
      </c>
      <c r="C90" s="183" t="s">
        <v>251</v>
      </c>
      <c r="D90" s="176" t="s">
        <v>113</v>
      </c>
      <c r="E90" s="177">
        <v>60</v>
      </c>
      <c r="F90" s="178"/>
      <c r="G90" s="179">
        <f t="shared" si="7"/>
        <v>0</v>
      </c>
      <c r="H90" s="178"/>
      <c r="I90" s="179">
        <f t="shared" si="8"/>
        <v>0</v>
      </c>
      <c r="J90" s="178"/>
      <c r="K90" s="179">
        <f t="shared" si="9"/>
        <v>0</v>
      </c>
      <c r="L90" s="179">
        <v>21</v>
      </c>
      <c r="M90" s="179">
        <f t="shared" si="10"/>
        <v>0</v>
      </c>
      <c r="N90" s="179">
        <v>0</v>
      </c>
      <c r="O90" s="179">
        <f t="shared" si="11"/>
        <v>0</v>
      </c>
      <c r="P90" s="179">
        <v>0</v>
      </c>
      <c r="Q90" s="180">
        <f t="shared" si="12"/>
        <v>0</v>
      </c>
      <c r="R90" s="157"/>
      <c r="S90" s="157" t="s">
        <v>104</v>
      </c>
      <c r="T90" s="157" t="s">
        <v>104</v>
      </c>
      <c r="U90" s="157">
        <v>0</v>
      </c>
      <c r="V90" s="157">
        <f t="shared" si="13"/>
        <v>0</v>
      </c>
      <c r="W90" s="157"/>
      <c r="X90" s="157" t="s">
        <v>106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107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5">
      <c r="A91" s="174">
        <v>53</v>
      </c>
      <c r="B91" s="175" t="s">
        <v>252</v>
      </c>
      <c r="C91" s="183" t="s">
        <v>253</v>
      </c>
      <c r="D91" s="176" t="s">
        <v>202</v>
      </c>
      <c r="E91" s="177">
        <v>1</v>
      </c>
      <c r="F91" s="178"/>
      <c r="G91" s="179">
        <f t="shared" si="7"/>
        <v>0</v>
      </c>
      <c r="H91" s="178"/>
      <c r="I91" s="179">
        <f t="shared" si="8"/>
        <v>0</v>
      </c>
      <c r="J91" s="178"/>
      <c r="K91" s="179">
        <f t="shared" si="9"/>
        <v>0</v>
      </c>
      <c r="L91" s="179">
        <v>21</v>
      </c>
      <c r="M91" s="179">
        <f t="shared" si="10"/>
        <v>0</v>
      </c>
      <c r="N91" s="179">
        <v>1.5803700000000001</v>
      </c>
      <c r="O91" s="179">
        <f t="shared" si="11"/>
        <v>1.58</v>
      </c>
      <c r="P91" s="179">
        <v>0</v>
      </c>
      <c r="Q91" s="180">
        <f t="shared" si="12"/>
        <v>0</v>
      </c>
      <c r="R91" s="157"/>
      <c r="S91" s="157" t="s">
        <v>104</v>
      </c>
      <c r="T91" s="157" t="s">
        <v>104</v>
      </c>
      <c r="U91" s="157">
        <v>0</v>
      </c>
      <c r="V91" s="157">
        <f t="shared" si="13"/>
        <v>0</v>
      </c>
      <c r="W91" s="157"/>
      <c r="X91" s="157" t="s">
        <v>106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107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5">
      <c r="A92" s="174">
        <v>54</v>
      </c>
      <c r="B92" s="175" t="s">
        <v>254</v>
      </c>
      <c r="C92" s="183" t="s">
        <v>255</v>
      </c>
      <c r="D92" s="176" t="s">
        <v>202</v>
      </c>
      <c r="E92" s="177">
        <v>1</v>
      </c>
      <c r="F92" s="178"/>
      <c r="G92" s="179">
        <f t="shared" si="7"/>
        <v>0</v>
      </c>
      <c r="H92" s="178"/>
      <c r="I92" s="179">
        <f t="shared" si="8"/>
        <v>0</v>
      </c>
      <c r="J92" s="178"/>
      <c r="K92" s="179">
        <f t="shared" si="9"/>
        <v>0</v>
      </c>
      <c r="L92" s="179">
        <v>21</v>
      </c>
      <c r="M92" s="179">
        <f t="shared" si="10"/>
        <v>0</v>
      </c>
      <c r="N92" s="179">
        <v>1.87276</v>
      </c>
      <c r="O92" s="179">
        <f t="shared" si="11"/>
        <v>1.87</v>
      </c>
      <c r="P92" s="179">
        <v>0</v>
      </c>
      <c r="Q92" s="180">
        <f t="shared" si="12"/>
        <v>0</v>
      </c>
      <c r="R92" s="157"/>
      <c r="S92" s="157" t="s">
        <v>104</v>
      </c>
      <c r="T92" s="157" t="s">
        <v>104</v>
      </c>
      <c r="U92" s="157">
        <v>0</v>
      </c>
      <c r="V92" s="157">
        <f t="shared" si="13"/>
        <v>0</v>
      </c>
      <c r="W92" s="157"/>
      <c r="X92" s="157" t="s">
        <v>106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107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5">
      <c r="A93" s="174">
        <v>55</v>
      </c>
      <c r="B93" s="175" t="s">
        <v>256</v>
      </c>
      <c r="C93" s="183" t="s">
        <v>257</v>
      </c>
      <c r="D93" s="176" t="s">
        <v>202</v>
      </c>
      <c r="E93" s="177">
        <v>14</v>
      </c>
      <c r="F93" s="178"/>
      <c r="G93" s="179">
        <f t="shared" si="7"/>
        <v>0</v>
      </c>
      <c r="H93" s="178"/>
      <c r="I93" s="179">
        <f t="shared" si="8"/>
        <v>0</v>
      </c>
      <c r="J93" s="178"/>
      <c r="K93" s="179">
        <f t="shared" si="9"/>
        <v>0</v>
      </c>
      <c r="L93" s="179">
        <v>21</v>
      </c>
      <c r="M93" s="179">
        <f t="shared" si="10"/>
        <v>0</v>
      </c>
      <c r="N93" s="179">
        <v>2.1000000000000001E-2</v>
      </c>
      <c r="O93" s="179">
        <f t="shared" si="11"/>
        <v>0.28999999999999998</v>
      </c>
      <c r="P93" s="179">
        <v>0</v>
      </c>
      <c r="Q93" s="180">
        <f t="shared" si="12"/>
        <v>0</v>
      </c>
      <c r="R93" s="157"/>
      <c r="S93" s="157" t="s">
        <v>104</v>
      </c>
      <c r="T93" s="157" t="s">
        <v>104</v>
      </c>
      <c r="U93" s="157">
        <v>0</v>
      </c>
      <c r="V93" s="157">
        <f t="shared" si="13"/>
        <v>0</v>
      </c>
      <c r="W93" s="157"/>
      <c r="X93" s="157" t="s">
        <v>106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107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5">
      <c r="A94" s="174">
        <v>56</v>
      </c>
      <c r="B94" s="175" t="s">
        <v>258</v>
      </c>
      <c r="C94" s="183" t="s">
        <v>259</v>
      </c>
      <c r="D94" s="176" t="s">
        <v>202</v>
      </c>
      <c r="E94" s="177">
        <v>5</v>
      </c>
      <c r="F94" s="178"/>
      <c r="G94" s="179">
        <f t="shared" si="7"/>
        <v>0</v>
      </c>
      <c r="H94" s="178"/>
      <c r="I94" s="179">
        <f t="shared" si="8"/>
        <v>0</v>
      </c>
      <c r="J94" s="178"/>
      <c r="K94" s="179">
        <f t="shared" si="9"/>
        <v>0</v>
      </c>
      <c r="L94" s="179">
        <v>21</v>
      </c>
      <c r="M94" s="179">
        <f t="shared" si="10"/>
        <v>0</v>
      </c>
      <c r="N94" s="179">
        <v>2.6110000000000001E-2</v>
      </c>
      <c r="O94" s="179">
        <f t="shared" si="11"/>
        <v>0.13</v>
      </c>
      <c r="P94" s="179">
        <v>0</v>
      </c>
      <c r="Q94" s="180">
        <f t="shared" si="12"/>
        <v>0</v>
      </c>
      <c r="R94" s="157"/>
      <c r="S94" s="157" t="s">
        <v>104</v>
      </c>
      <c r="T94" s="157" t="s">
        <v>104</v>
      </c>
      <c r="U94" s="157">
        <v>0</v>
      </c>
      <c r="V94" s="157">
        <f t="shared" si="13"/>
        <v>0</v>
      </c>
      <c r="W94" s="157"/>
      <c r="X94" s="157" t="s">
        <v>106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107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5">
      <c r="A95" s="174">
        <v>57</v>
      </c>
      <c r="B95" s="175" t="s">
        <v>260</v>
      </c>
      <c r="C95" s="183" t="s">
        <v>261</v>
      </c>
      <c r="D95" s="176" t="s">
        <v>262</v>
      </c>
      <c r="E95" s="177">
        <v>4</v>
      </c>
      <c r="F95" s="178"/>
      <c r="G95" s="179">
        <f t="shared" si="7"/>
        <v>0</v>
      </c>
      <c r="H95" s="178"/>
      <c r="I95" s="179">
        <f t="shared" si="8"/>
        <v>0</v>
      </c>
      <c r="J95" s="178"/>
      <c r="K95" s="179">
        <f t="shared" si="9"/>
        <v>0</v>
      </c>
      <c r="L95" s="179">
        <v>21</v>
      </c>
      <c r="M95" s="179">
        <f t="shared" si="10"/>
        <v>0</v>
      </c>
      <c r="N95" s="179">
        <v>0</v>
      </c>
      <c r="O95" s="179">
        <f t="shared" si="11"/>
        <v>0</v>
      </c>
      <c r="P95" s="179">
        <v>0</v>
      </c>
      <c r="Q95" s="180">
        <f t="shared" si="12"/>
        <v>0</v>
      </c>
      <c r="R95" s="157"/>
      <c r="S95" s="157" t="s">
        <v>161</v>
      </c>
      <c r="T95" s="157" t="s">
        <v>162</v>
      </c>
      <c r="U95" s="157">
        <v>0</v>
      </c>
      <c r="V95" s="157">
        <f t="shared" si="13"/>
        <v>0</v>
      </c>
      <c r="W95" s="157"/>
      <c r="X95" s="157" t="s">
        <v>106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107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5">
      <c r="A96" s="174">
        <v>58</v>
      </c>
      <c r="B96" s="175" t="s">
        <v>263</v>
      </c>
      <c r="C96" s="183" t="s">
        <v>264</v>
      </c>
      <c r="D96" s="176" t="s">
        <v>262</v>
      </c>
      <c r="E96" s="177">
        <v>1</v>
      </c>
      <c r="F96" s="178"/>
      <c r="G96" s="179">
        <f t="shared" si="7"/>
        <v>0</v>
      </c>
      <c r="H96" s="178"/>
      <c r="I96" s="179">
        <f t="shared" si="8"/>
        <v>0</v>
      </c>
      <c r="J96" s="178"/>
      <c r="K96" s="179">
        <f t="shared" si="9"/>
        <v>0</v>
      </c>
      <c r="L96" s="179">
        <v>21</v>
      </c>
      <c r="M96" s="179">
        <f t="shared" si="10"/>
        <v>0</v>
      </c>
      <c r="N96" s="179">
        <v>0</v>
      </c>
      <c r="O96" s="179">
        <f t="shared" si="11"/>
        <v>0</v>
      </c>
      <c r="P96" s="179">
        <v>0</v>
      </c>
      <c r="Q96" s="180">
        <f t="shared" si="12"/>
        <v>0</v>
      </c>
      <c r="R96" s="157"/>
      <c r="S96" s="157" t="s">
        <v>161</v>
      </c>
      <c r="T96" s="157" t="s">
        <v>162</v>
      </c>
      <c r="U96" s="157">
        <v>0</v>
      </c>
      <c r="V96" s="157">
        <f t="shared" si="13"/>
        <v>0</v>
      </c>
      <c r="W96" s="157"/>
      <c r="X96" s="157" t="s">
        <v>106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107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5">
      <c r="A97" s="174">
        <v>59</v>
      </c>
      <c r="B97" s="175" t="s">
        <v>265</v>
      </c>
      <c r="C97" s="183" t="s">
        <v>266</v>
      </c>
      <c r="D97" s="176" t="s">
        <v>202</v>
      </c>
      <c r="E97" s="177">
        <v>5</v>
      </c>
      <c r="F97" s="178"/>
      <c r="G97" s="179">
        <f t="shared" si="7"/>
        <v>0</v>
      </c>
      <c r="H97" s="178"/>
      <c r="I97" s="179">
        <f t="shared" si="8"/>
        <v>0</v>
      </c>
      <c r="J97" s="178"/>
      <c r="K97" s="179">
        <f t="shared" si="9"/>
        <v>0</v>
      </c>
      <c r="L97" s="179">
        <v>21</v>
      </c>
      <c r="M97" s="179">
        <f t="shared" si="10"/>
        <v>0</v>
      </c>
      <c r="N97" s="179">
        <v>7.0000000000000001E-3</v>
      </c>
      <c r="O97" s="179">
        <f t="shared" si="11"/>
        <v>0.04</v>
      </c>
      <c r="P97" s="179">
        <v>0</v>
      </c>
      <c r="Q97" s="180">
        <f t="shared" si="12"/>
        <v>0</v>
      </c>
      <c r="R97" s="157"/>
      <c r="S97" s="157" t="s">
        <v>104</v>
      </c>
      <c r="T97" s="157" t="s">
        <v>104</v>
      </c>
      <c r="U97" s="157">
        <v>0</v>
      </c>
      <c r="V97" s="157">
        <f t="shared" si="13"/>
        <v>0</v>
      </c>
      <c r="W97" s="157"/>
      <c r="X97" s="157" t="s">
        <v>106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107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5">
      <c r="A98" s="174">
        <v>60</v>
      </c>
      <c r="B98" s="175" t="s">
        <v>267</v>
      </c>
      <c r="C98" s="183" t="s">
        <v>268</v>
      </c>
      <c r="D98" s="176" t="s">
        <v>113</v>
      </c>
      <c r="E98" s="177">
        <v>55</v>
      </c>
      <c r="F98" s="178"/>
      <c r="G98" s="179">
        <f t="shared" si="7"/>
        <v>0</v>
      </c>
      <c r="H98" s="178"/>
      <c r="I98" s="179">
        <f t="shared" si="8"/>
        <v>0</v>
      </c>
      <c r="J98" s="178"/>
      <c r="K98" s="179">
        <f t="shared" si="9"/>
        <v>0</v>
      </c>
      <c r="L98" s="179">
        <v>21</v>
      </c>
      <c r="M98" s="179">
        <f t="shared" si="10"/>
        <v>0</v>
      </c>
      <c r="N98" s="179">
        <v>0</v>
      </c>
      <c r="O98" s="179">
        <f t="shared" si="11"/>
        <v>0</v>
      </c>
      <c r="P98" s="179">
        <v>0</v>
      </c>
      <c r="Q98" s="180">
        <f t="shared" si="12"/>
        <v>0</v>
      </c>
      <c r="R98" s="157"/>
      <c r="S98" s="157" t="s">
        <v>104</v>
      </c>
      <c r="T98" s="157" t="s">
        <v>104</v>
      </c>
      <c r="U98" s="157">
        <v>0</v>
      </c>
      <c r="V98" s="157">
        <f t="shared" si="13"/>
        <v>0</v>
      </c>
      <c r="W98" s="157"/>
      <c r="X98" s="157" t="s">
        <v>106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107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5">
      <c r="A99" s="174">
        <v>61</v>
      </c>
      <c r="B99" s="175" t="s">
        <v>269</v>
      </c>
      <c r="C99" s="183" t="s">
        <v>270</v>
      </c>
      <c r="D99" s="176" t="s">
        <v>202</v>
      </c>
      <c r="E99" s="177">
        <v>2</v>
      </c>
      <c r="F99" s="178"/>
      <c r="G99" s="179">
        <f t="shared" si="7"/>
        <v>0</v>
      </c>
      <c r="H99" s="178"/>
      <c r="I99" s="179">
        <f t="shared" si="8"/>
        <v>0</v>
      </c>
      <c r="J99" s="178"/>
      <c r="K99" s="179">
        <f t="shared" si="9"/>
        <v>0</v>
      </c>
      <c r="L99" s="179">
        <v>21</v>
      </c>
      <c r="M99" s="179">
        <f t="shared" si="10"/>
        <v>0</v>
      </c>
      <c r="N99" s="179">
        <v>6.9500000000000006E-2</v>
      </c>
      <c r="O99" s="179">
        <f t="shared" si="11"/>
        <v>0.14000000000000001</v>
      </c>
      <c r="P99" s="179">
        <v>0</v>
      </c>
      <c r="Q99" s="180">
        <f t="shared" si="12"/>
        <v>0</v>
      </c>
      <c r="R99" s="157" t="s">
        <v>167</v>
      </c>
      <c r="S99" s="157" t="s">
        <v>104</v>
      </c>
      <c r="T99" s="157" t="s">
        <v>104</v>
      </c>
      <c r="U99" s="157">
        <v>0</v>
      </c>
      <c r="V99" s="157">
        <f t="shared" si="13"/>
        <v>0</v>
      </c>
      <c r="W99" s="157"/>
      <c r="X99" s="157" t="s">
        <v>168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169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ht="20.399999999999999" outlineLevel="1" x14ac:dyDescent="0.25">
      <c r="A100" s="174">
        <v>62</v>
      </c>
      <c r="B100" s="175" t="s">
        <v>271</v>
      </c>
      <c r="C100" s="183" t="s">
        <v>272</v>
      </c>
      <c r="D100" s="176" t="s">
        <v>202</v>
      </c>
      <c r="E100" s="177">
        <v>1</v>
      </c>
      <c r="F100" s="178"/>
      <c r="G100" s="179">
        <f t="shared" si="7"/>
        <v>0</v>
      </c>
      <c r="H100" s="178"/>
      <c r="I100" s="179">
        <f t="shared" si="8"/>
        <v>0</v>
      </c>
      <c r="J100" s="178"/>
      <c r="K100" s="179">
        <f t="shared" si="9"/>
        <v>0</v>
      </c>
      <c r="L100" s="179">
        <v>21</v>
      </c>
      <c r="M100" s="179">
        <f t="shared" si="10"/>
        <v>0</v>
      </c>
      <c r="N100" s="179">
        <v>0.16200000000000001</v>
      </c>
      <c r="O100" s="179">
        <f t="shared" si="11"/>
        <v>0.16</v>
      </c>
      <c r="P100" s="179">
        <v>0</v>
      </c>
      <c r="Q100" s="180">
        <f t="shared" si="12"/>
        <v>0</v>
      </c>
      <c r="R100" s="157" t="s">
        <v>167</v>
      </c>
      <c r="S100" s="157" t="s">
        <v>273</v>
      </c>
      <c r="T100" s="157" t="s">
        <v>273</v>
      </c>
      <c r="U100" s="157">
        <v>0</v>
      </c>
      <c r="V100" s="157">
        <f t="shared" si="13"/>
        <v>0</v>
      </c>
      <c r="W100" s="157"/>
      <c r="X100" s="157" t="s">
        <v>168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169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5">
      <c r="A101" s="174">
        <v>63</v>
      </c>
      <c r="B101" s="175" t="s">
        <v>274</v>
      </c>
      <c r="C101" s="183" t="s">
        <v>275</v>
      </c>
      <c r="D101" s="176" t="s">
        <v>202</v>
      </c>
      <c r="E101" s="177">
        <v>2</v>
      </c>
      <c r="F101" s="178"/>
      <c r="G101" s="179">
        <f t="shared" si="7"/>
        <v>0</v>
      </c>
      <c r="H101" s="178"/>
      <c r="I101" s="179">
        <f t="shared" si="8"/>
        <v>0</v>
      </c>
      <c r="J101" s="178"/>
      <c r="K101" s="179">
        <f t="shared" si="9"/>
        <v>0</v>
      </c>
      <c r="L101" s="179">
        <v>21</v>
      </c>
      <c r="M101" s="179">
        <f t="shared" si="10"/>
        <v>0</v>
      </c>
      <c r="N101" s="179">
        <v>0.158</v>
      </c>
      <c r="O101" s="179">
        <f t="shared" si="11"/>
        <v>0.32</v>
      </c>
      <c r="P101" s="179">
        <v>0</v>
      </c>
      <c r="Q101" s="180">
        <f t="shared" si="12"/>
        <v>0</v>
      </c>
      <c r="R101" s="157" t="s">
        <v>167</v>
      </c>
      <c r="S101" s="157" t="s">
        <v>276</v>
      </c>
      <c r="T101" s="157" t="s">
        <v>276</v>
      </c>
      <c r="U101" s="157">
        <v>0</v>
      </c>
      <c r="V101" s="157">
        <f t="shared" si="13"/>
        <v>0</v>
      </c>
      <c r="W101" s="157"/>
      <c r="X101" s="157" t="s">
        <v>168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169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5">
      <c r="A102" s="174">
        <v>64</v>
      </c>
      <c r="B102" s="175" t="s">
        <v>277</v>
      </c>
      <c r="C102" s="183" t="s">
        <v>278</v>
      </c>
      <c r="D102" s="176" t="s">
        <v>202</v>
      </c>
      <c r="E102" s="177">
        <v>2</v>
      </c>
      <c r="F102" s="178"/>
      <c r="G102" s="179">
        <f t="shared" si="7"/>
        <v>0</v>
      </c>
      <c r="H102" s="178"/>
      <c r="I102" s="179">
        <f t="shared" si="8"/>
        <v>0</v>
      </c>
      <c r="J102" s="178"/>
      <c r="K102" s="179">
        <f t="shared" si="9"/>
        <v>0</v>
      </c>
      <c r="L102" s="179">
        <v>21</v>
      </c>
      <c r="M102" s="179">
        <f t="shared" si="10"/>
        <v>0</v>
      </c>
      <c r="N102" s="179">
        <v>2.4E-2</v>
      </c>
      <c r="O102" s="179">
        <f t="shared" si="11"/>
        <v>0.05</v>
      </c>
      <c r="P102" s="179">
        <v>0</v>
      </c>
      <c r="Q102" s="180">
        <f t="shared" si="12"/>
        <v>0</v>
      </c>
      <c r="R102" s="157" t="s">
        <v>167</v>
      </c>
      <c r="S102" s="157" t="s">
        <v>104</v>
      </c>
      <c r="T102" s="157" t="s">
        <v>104</v>
      </c>
      <c r="U102" s="157">
        <v>0</v>
      </c>
      <c r="V102" s="157">
        <f t="shared" si="13"/>
        <v>0</v>
      </c>
      <c r="W102" s="157"/>
      <c r="X102" s="157" t="s">
        <v>168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169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5">
      <c r="A103" s="174">
        <v>65</v>
      </c>
      <c r="B103" s="175" t="s">
        <v>279</v>
      </c>
      <c r="C103" s="183" t="s">
        <v>280</v>
      </c>
      <c r="D103" s="176" t="s">
        <v>202</v>
      </c>
      <c r="E103" s="177">
        <v>5</v>
      </c>
      <c r="F103" s="178"/>
      <c r="G103" s="179">
        <f t="shared" si="7"/>
        <v>0</v>
      </c>
      <c r="H103" s="178"/>
      <c r="I103" s="179">
        <f t="shared" si="8"/>
        <v>0</v>
      </c>
      <c r="J103" s="178"/>
      <c r="K103" s="179">
        <f t="shared" si="9"/>
        <v>0</v>
      </c>
      <c r="L103" s="179">
        <v>21</v>
      </c>
      <c r="M103" s="179">
        <f t="shared" si="10"/>
        <v>0</v>
      </c>
      <c r="N103" s="179">
        <v>0.08</v>
      </c>
      <c r="O103" s="179">
        <f t="shared" si="11"/>
        <v>0.4</v>
      </c>
      <c r="P103" s="179">
        <v>0</v>
      </c>
      <c r="Q103" s="180">
        <f t="shared" si="12"/>
        <v>0</v>
      </c>
      <c r="R103" s="157" t="s">
        <v>167</v>
      </c>
      <c r="S103" s="157" t="s">
        <v>104</v>
      </c>
      <c r="T103" s="157" t="s">
        <v>104</v>
      </c>
      <c r="U103" s="157">
        <v>0</v>
      </c>
      <c r="V103" s="157">
        <f t="shared" si="13"/>
        <v>0</v>
      </c>
      <c r="W103" s="157"/>
      <c r="X103" s="157" t="s">
        <v>168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169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5">
      <c r="A104" s="174">
        <v>66</v>
      </c>
      <c r="B104" s="175" t="s">
        <v>281</v>
      </c>
      <c r="C104" s="183" t="s">
        <v>282</v>
      </c>
      <c r="D104" s="176" t="s">
        <v>202</v>
      </c>
      <c r="E104" s="177">
        <v>2</v>
      </c>
      <c r="F104" s="178"/>
      <c r="G104" s="179">
        <f t="shared" si="7"/>
        <v>0</v>
      </c>
      <c r="H104" s="178"/>
      <c r="I104" s="179">
        <f t="shared" si="8"/>
        <v>0</v>
      </c>
      <c r="J104" s="178"/>
      <c r="K104" s="179">
        <f t="shared" si="9"/>
        <v>0</v>
      </c>
      <c r="L104" s="179">
        <v>21</v>
      </c>
      <c r="M104" s="179">
        <f t="shared" si="10"/>
        <v>0</v>
      </c>
      <c r="N104" s="179">
        <v>0.04</v>
      </c>
      <c r="O104" s="179">
        <f t="shared" si="11"/>
        <v>0.08</v>
      </c>
      <c r="P104" s="179">
        <v>0</v>
      </c>
      <c r="Q104" s="180">
        <f t="shared" si="12"/>
        <v>0</v>
      </c>
      <c r="R104" s="157" t="s">
        <v>167</v>
      </c>
      <c r="S104" s="157" t="s">
        <v>104</v>
      </c>
      <c r="T104" s="157" t="s">
        <v>104</v>
      </c>
      <c r="U104" s="157">
        <v>0</v>
      </c>
      <c r="V104" s="157">
        <f t="shared" si="13"/>
        <v>0</v>
      </c>
      <c r="W104" s="157"/>
      <c r="X104" s="157" t="s">
        <v>168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169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5">
      <c r="A105" s="174">
        <v>67</v>
      </c>
      <c r="B105" s="175" t="s">
        <v>283</v>
      </c>
      <c r="C105" s="183" t="s">
        <v>284</v>
      </c>
      <c r="D105" s="176" t="s">
        <v>202</v>
      </c>
      <c r="E105" s="177">
        <v>3</v>
      </c>
      <c r="F105" s="178"/>
      <c r="G105" s="179">
        <f t="shared" si="7"/>
        <v>0</v>
      </c>
      <c r="H105" s="178"/>
      <c r="I105" s="179">
        <f t="shared" si="8"/>
        <v>0</v>
      </c>
      <c r="J105" s="178"/>
      <c r="K105" s="179">
        <f t="shared" si="9"/>
        <v>0</v>
      </c>
      <c r="L105" s="179">
        <v>21</v>
      </c>
      <c r="M105" s="179">
        <f t="shared" si="10"/>
        <v>0</v>
      </c>
      <c r="N105" s="179">
        <v>5.3999999999999999E-2</v>
      </c>
      <c r="O105" s="179">
        <f t="shared" si="11"/>
        <v>0.16</v>
      </c>
      <c r="P105" s="179">
        <v>0</v>
      </c>
      <c r="Q105" s="180">
        <f t="shared" si="12"/>
        <v>0</v>
      </c>
      <c r="R105" s="157" t="s">
        <v>167</v>
      </c>
      <c r="S105" s="157" t="s">
        <v>104</v>
      </c>
      <c r="T105" s="157" t="s">
        <v>104</v>
      </c>
      <c r="U105" s="157">
        <v>0</v>
      </c>
      <c r="V105" s="157">
        <f t="shared" si="13"/>
        <v>0</v>
      </c>
      <c r="W105" s="157"/>
      <c r="X105" s="157" t="s">
        <v>168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169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5">
      <c r="A106" s="174">
        <v>68</v>
      </c>
      <c r="B106" s="175" t="s">
        <v>285</v>
      </c>
      <c r="C106" s="183" t="s">
        <v>286</v>
      </c>
      <c r="D106" s="176" t="s">
        <v>202</v>
      </c>
      <c r="E106" s="177">
        <v>3</v>
      </c>
      <c r="F106" s="178"/>
      <c r="G106" s="179">
        <f t="shared" si="7"/>
        <v>0</v>
      </c>
      <c r="H106" s="178"/>
      <c r="I106" s="179">
        <f t="shared" si="8"/>
        <v>0</v>
      </c>
      <c r="J106" s="178"/>
      <c r="K106" s="179">
        <f t="shared" si="9"/>
        <v>0</v>
      </c>
      <c r="L106" s="179">
        <v>21</v>
      </c>
      <c r="M106" s="179">
        <f t="shared" si="10"/>
        <v>0</v>
      </c>
      <c r="N106" s="179">
        <v>6.8000000000000005E-2</v>
      </c>
      <c r="O106" s="179">
        <f t="shared" si="11"/>
        <v>0.2</v>
      </c>
      <c r="P106" s="179">
        <v>0</v>
      </c>
      <c r="Q106" s="180">
        <f t="shared" si="12"/>
        <v>0</v>
      </c>
      <c r="R106" s="157" t="s">
        <v>167</v>
      </c>
      <c r="S106" s="157" t="s">
        <v>104</v>
      </c>
      <c r="T106" s="157" t="s">
        <v>104</v>
      </c>
      <c r="U106" s="157">
        <v>0</v>
      </c>
      <c r="V106" s="157">
        <f t="shared" si="13"/>
        <v>0</v>
      </c>
      <c r="W106" s="157"/>
      <c r="X106" s="157" t="s">
        <v>168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169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5">
      <c r="A107" s="174">
        <v>69</v>
      </c>
      <c r="B107" s="175" t="s">
        <v>287</v>
      </c>
      <c r="C107" s="183" t="s">
        <v>288</v>
      </c>
      <c r="D107" s="176" t="s">
        <v>202</v>
      </c>
      <c r="E107" s="177">
        <v>2</v>
      </c>
      <c r="F107" s="178"/>
      <c r="G107" s="179">
        <f t="shared" si="7"/>
        <v>0</v>
      </c>
      <c r="H107" s="178"/>
      <c r="I107" s="179">
        <f t="shared" si="8"/>
        <v>0</v>
      </c>
      <c r="J107" s="178"/>
      <c r="K107" s="179">
        <f t="shared" si="9"/>
        <v>0</v>
      </c>
      <c r="L107" s="179">
        <v>21</v>
      </c>
      <c r="M107" s="179">
        <f t="shared" si="10"/>
        <v>0</v>
      </c>
      <c r="N107" s="179">
        <v>0.58499999999999996</v>
      </c>
      <c r="O107" s="179">
        <f t="shared" si="11"/>
        <v>1.17</v>
      </c>
      <c r="P107" s="179">
        <v>0</v>
      </c>
      <c r="Q107" s="180">
        <f t="shared" si="12"/>
        <v>0</v>
      </c>
      <c r="R107" s="157" t="s">
        <v>167</v>
      </c>
      <c r="S107" s="157" t="s">
        <v>104</v>
      </c>
      <c r="T107" s="157" t="s">
        <v>104</v>
      </c>
      <c r="U107" s="157">
        <v>0</v>
      </c>
      <c r="V107" s="157">
        <f t="shared" si="13"/>
        <v>0</v>
      </c>
      <c r="W107" s="157"/>
      <c r="X107" s="157" t="s">
        <v>168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169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5">
      <c r="A108" s="174">
        <v>70</v>
      </c>
      <c r="B108" s="175" t="s">
        <v>289</v>
      </c>
      <c r="C108" s="183" t="s">
        <v>290</v>
      </c>
      <c r="D108" s="176" t="s">
        <v>202</v>
      </c>
      <c r="E108" s="177">
        <v>3</v>
      </c>
      <c r="F108" s="178"/>
      <c r="G108" s="179">
        <f t="shared" si="7"/>
        <v>0</v>
      </c>
      <c r="H108" s="178"/>
      <c r="I108" s="179">
        <f t="shared" si="8"/>
        <v>0</v>
      </c>
      <c r="J108" s="178"/>
      <c r="K108" s="179">
        <f t="shared" si="9"/>
        <v>0</v>
      </c>
      <c r="L108" s="179">
        <v>21</v>
      </c>
      <c r="M108" s="179">
        <f t="shared" si="10"/>
        <v>0</v>
      </c>
      <c r="N108" s="179">
        <v>0.44900000000000001</v>
      </c>
      <c r="O108" s="179">
        <f t="shared" si="11"/>
        <v>1.35</v>
      </c>
      <c r="P108" s="179">
        <v>0</v>
      </c>
      <c r="Q108" s="180">
        <f t="shared" si="12"/>
        <v>0</v>
      </c>
      <c r="R108" s="157" t="s">
        <v>167</v>
      </c>
      <c r="S108" s="157" t="s">
        <v>104</v>
      </c>
      <c r="T108" s="157" t="s">
        <v>104</v>
      </c>
      <c r="U108" s="157">
        <v>0</v>
      </c>
      <c r="V108" s="157">
        <f t="shared" si="13"/>
        <v>0</v>
      </c>
      <c r="W108" s="157"/>
      <c r="X108" s="157" t="s">
        <v>168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169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5">
      <c r="A109" s="174">
        <v>71</v>
      </c>
      <c r="B109" s="175" t="s">
        <v>291</v>
      </c>
      <c r="C109" s="183" t="s">
        <v>292</v>
      </c>
      <c r="D109" s="176" t="s">
        <v>202</v>
      </c>
      <c r="E109" s="177">
        <v>2</v>
      </c>
      <c r="F109" s="178"/>
      <c r="G109" s="179">
        <f t="shared" si="7"/>
        <v>0</v>
      </c>
      <c r="H109" s="178"/>
      <c r="I109" s="179">
        <f t="shared" si="8"/>
        <v>0</v>
      </c>
      <c r="J109" s="178"/>
      <c r="K109" s="179">
        <f t="shared" si="9"/>
        <v>0</v>
      </c>
      <c r="L109" s="179">
        <v>21</v>
      </c>
      <c r="M109" s="179">
        <f t="shared" si="10"/>
        <v>0</v>
      </c>
      <c r="N109" s="179">
        <v>0.25</v>
      </c>
      <c r="O109" s="179">
        <f t="shared" si="11"/>
        <v>0.5</v>
      </c>
      <c r="P109" s="179">
        <v>0</v>
      </c>
      <c r="Q109" s="180">
        <f t="shared" si="12"/>
        <v>0</v>
      </c>
      <c r="R109" s="157" t="s">
        <v>167</v>
      </c>
      <c r="S109" s="157" t="s">
        <v>104</v>
      </c>
      <c r="T109" s="157" t="s">
        <v>104</v>
      </c>
      <c r="U109" s="157">
        <v>0</v>
      </c>
      <c r="V109" s="157">
        <f t="shared" si="13"/>
        <v>0</v>
      </c>
      <c r="W109" s="157"/>
      <c r="X109" s="157" t="s">
        <v>168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169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5">
      <c r="A110" s="174">
        <v>72</v>
      </c>
      <c r="B110" s="175" t="s">
        <v>293</v>
      </c>
      <c r="C110" s="183" t="s">
        <v>294</v>
      </c>
      <c r="D110" s="176" t="s">
        <v>202</v>
      </c>
      <c r="E110" s="177">
        <v>1</v>
      </c>
      <c r="F110" s="178"/>
      <c r="G110" s="179">
        <f t="shared" si="7"/>
        <v>0</v>
      </c>
      <c r="H110" s="178"/>
      <c r="I110" s="179">
        <f t="shared" si="8"/>
        <v>0</v>
      </c>
      <c r="J110" s="178"/>
      <c r="K110" s="179">
        <f t="shared" si="9"/>
        <v>0</v>
      </c>
      <c r="L110" s="179">
        <v>21</v>
      </c>
      <c r="M110" s="179">
        <f t="shared" si="10"/>
        <v>0</v>
      </c>
      <c r="N110" s="179">
        <v>1</v>
      </c>
      <c r="O110" s="179">
        <f t="shared" si="11"/>
        <v>1</v>
      </c>
      <c r="P110" s="179">
        <v>0</v>
      </c>
      <c r="Q110" s="180">
        <f t="shared" si="12"/>
        <v>0</v>
      </c>
      <c r="R110" s="157" t="s">
        <v>167</v>
      </c>
      <c r="S110" s="157" t="s">
        <v>104</v>
      </c>
      <c r="T110" s="157" t="s">
        <v>104</v>
      </c>
      <c r="U110" s="157">
        <v>0</v>
      </c>
      <c r="V110" s="157">
        <f t="shared" si="13"/>
        <v>0</v>
      </c>
      <c r="W110" s="157"/>
      <c r="X110" s="157" t="s">
        <v>168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169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5">
      <c r="A111" s="174">
        <v>73</v>
      </c>
      <c r="B111" s="175" t="s">
        <v>295</v>
      </c>
      <c r="C111" s="183" t="s">
        <v>296</v>
      </c>
      <c r="D111" s="176" t="s">
        <v>202</v>
      </c>
      <c r="E111" s="177">
        <v>1</v>
      </c>
      <c r="F111" s="178"/>
      <c r="G111" s="179">
        <f t="shared" si="7"/>
        <v>0</v>
      </c>
      <c r="H111" s="178"/>
      <c r="I111" s="179">
        <f t="shared" si="8"/>
        <v>0</v>
      </c>
      <c r="J111" s="178"/>
      <c r="K111" s="179">
        <f t="shared" si="9"/>
        <v>0</v>
      </c>
      <c r="L111" s="179">
        <v>21</v>
      </c>
      <c r="M111" s="179">
        <f t="shared" si="10"/>
        <v>0</v>
      </c>
      <c r="N111" s="179">
        <v>1.6</v>
      </c>
      <c r="O111" s="179">
        <f t="shared" si="11"/>
        <v>1.6</v>
      </c>
      <c r="P111" s="179">
        <v>0</v>
      </c>
      <c r="Q111" s="180">
        <f t="shared" si="12"/>
        <v>0</v>
      </c>
      <c r="R111" s="157" t="s">
        <v>167</v>
      </c>
      <c r="S111" s="157" t="s">
        <v>104</v>
      </c>
      <c r="T111" s="157" t="s">
        <v>104</v>
      </c>
      <c r="U111" s="157">
        <v>0</v>
      </c>
      <c r="V111" s="157">
        <f t="shared" si="13"/>
        <v>0</v>
      </c>
      <c r="W111" s="157"/>
      <c r="X111" s="157" t="s">
        <v>168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169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5">
      <c r="A112" s="174">
        <v>74</v>
      </c>
      <c r="B112" s="175" t="s">
        <v>297</v>
      </c>
      <c r="C112" s="183" t="s">
        <v>298</v>
      </c>
      <c r="D112" s="176" t="s">
        <v>202</v>
      </c>
      <c r="E112" s="177">
        <v>8</v>
      </c>
      <c r="F112" s="178"/>
      <c r="G112" s="179">
        <f t="shared" si="7"/>
        <v>0</v>
      </c>
      <c r="H112" s="178"/>
      <c r="I112" s="179">
        <f t="shared" si="8"/>
        <v>0</v>
      </c>
      <c r="J112" s="178"/>
      <c r="K112" s="179">
        <f t="shared" si="9"/>
        <v>0</v>
      </c>
      <c r="L112" s="179">
        <v>21</v>
      </c>
      <c r="M112" s="179">
        <f t="shared" si="10"/>
        <v>0</v>
      </c>
      <c r="N112" s="179">
        <v>2E-3</v>
      </c>
      <c r="O112" s="179">
        <f t="shared" si="11"/>
        <v>0.02</v>
      </c>
      <c r="P112" s="179">
        <v>0</v>
      </c>
      <c r="Q112" s="180">
        <f t="shared" si="12"/>
        <v>0</v>
      </c>
      <c r="R112" s="157" t="s">
        <v>167</v>
      </c>
      <c r="S112" s="157" t="s">
        <v>104</v>
      </c>
      <c r="T112" s="157" t="s">
        <v>104</v>
      </c>
      <c r="U112" s="157">
        <v>0</v>
      </c>
      <c r="V112" s="157">
        <f t="shared" si="13"/>
        <v>0</v>
      </c>
      <c r="W112" s="157"/>
      <c r="X112" s="157" t="s">
        <v>168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169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5">
      <c r="A113" s="174">
        <v>75</v>
      </c>
      <c r="B113" s="175" t="s">
        <v>299</v>
      </c>
      <c r="C113" s="183" t="s">
        <v>300</v>
      </c>
      <c r="D113" s="176" t="s">
        <v>113</v>
      </c>
      <c r="E113" s="177">
        <v>55</v>
      </c>
      <c r="F113" s="178"/>
      <c r="G113" s="179">
        <f t="shared" si="7"/>
        <v>0</v>
      </c>
      <c r="H113" s="178"/>
      <c r="I113" s="179">
        <f t="shared" si="8"/>
        <v>0</v>
      </c>
      <c r="J113" s="178"/>
      <c r="K113" s="179">
        <f t="shared" si="9"/>
        <v>0</v>
      </c>
      <c r="L113" s="179">
        <v>21</v>
      </c>
      <c r="M113" s="179">
        <f t="shared" si="10"/>
        <v>0</v>
      </c>
      <c r="N113" s="179">
        <v>0</v>
      </c>
      <c r="O113" s="179">
        <f t="shared" si="11"/>
        <v>0</v>
      </c>
      <c r="P113" s="179">
        <v>0</v>
      </c>
      <c r="Q113" s="180">
        <f t="shared" si="12"/>
        <v>0</v>
      </c>
      <c r="R113" s="157"/>
      <c r="S113" s="157" t="s">
        <v>161</v>
      </c>
      <c r="T113" s="157" t="s">
        <v>162</v>
      </c>
      <c r="U113" s="157">
        <v>0</v>
      </c>
      <c r="V113" s="157">
        <f t="shared" si="13"/>
        <v>0</v>
      </c>
      <c r="W113" s="157"/>
      <c r="X113" s="157" t="s">
        <v>168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301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ht="23.4" x14ac:dyDescent="0.25">
      <c r="A114" s="161" t="s">
        <v>99</v>
      </c>
      <c r="B114" s="162" t="s">
        <v>66</v>
      </c>
      <c r="C114" s="182" t="s">
        <v>331</v>
      </c>
      <c r="D114" s="163"/>
      <c r="E114" s="164"/>
      <c r="F114" s="165"/>
      <c r="G114" s="165">
        <f>SUMIF(AG115:AG115,"&lt;&gt;NOR",G115:G115)</f>
        <v>0</v>
      </c>
      <c r="H114" s="165"/>
      <c r="I114" s="165">
        <f>SUM(I115:I115)</f>
        <v>0</v>
      </c>
      <c r="J114" s="165"/>
      <c r="K114" s="165">
        <f>SUM(K115:K115)</f>
        <v>0</v>
      </c>
      <c r="L114" s="165"/>
      <c r="M114" s="165">
        <f>SUM(M115:M115)</f>
        <v>0</v>
      </c>
      <c r="N114" s="165"/>
      <c r="O114" s="165">
        <f>SUM(O115:O115)</f>
        <v>0</v>
      </c>
      <c r="P114" s="165"/>
      <c r="Q114" s="166">
        <f>SUM(Q115:Q115)</f>
        <v>0</v>
      </c>
      <c r="R114" s="160"/>
      <c r="S114" s="160"/>
      <c r="T114" s="160"/>
      <c r="U114" s="160"/>
      <c r="V114" s="160">
        <f>SUM(V115:V115)</f>
        <v>0</v>
      </c>
      <c r="W114" s="160"/>
      <c r="X114" s="160"/>
      <c r="AG114" t="s">
        <v>100</v>
      </c>
    </row>
    <row r="115" spans="1:60" outlineLevel="1" x14ac:dyDescent="0.25">
      <c r="A115" s="174">
        <v>76</v>
      </c>
      <c r="B115" s="175" t="s">
        <v>302</v>
      </c>
      <c r="C115" s="183" t="s">
        <v>303</v>
      </c>
      <c r="D115" s="176" t="s">
        <v>160</v>
      </c>
      <c r="E115" s="177">
        <v>261.62040999999999</v>
      </c>
      <c r="F115" s="178"/>
      <c r="G115" s="179">
        <f>ROUND(E115*F115,2)</f>
        <v>0</v>
      </c>
      <c r="H115" s="178"/>
      <c r="I115" s="179">
        <f>ROUND(E115*H115,2)</f>
        <v>0</v>
      </c>
      <c r="J115" s="178"/>
      <c r="K115" s="179">
        <f>ROUND(E115*J115,2)</f>
        <v>0</v>
      </c>
      <c r="L115" s="179">
        <v>21</v>
      </c>
      <c r="M115" s="179">
        <f>G115*(1+L115/100)</f>
        <v>0</v>
      </c>
      <c r="N115" s="179">
        <v>0</v>
      </c>
      <c r="O115" s="179">
        <f>ROUND(E115*N115,2)</f>
        <v>0</v>
      </c>
      <c r="P115" s="179">
        <v>0</v>
      </c>
      <c r="Q115" s="180">
        <f>ROUND(E115*P115,2)</f>
        <v>0</v>
      </c>
      <c r="R115" s="157"/>
      <c r="S115" s="157" t="s">
        <v>104</v>
      </c>
      <c r="T115" s="157" t="s">
        <v>104</v>
      </c>
      <c r="U115" s="157">
        <v>0</v>
      </c>
      <c r="V115" s="157">
        <f>ROUND(E115*U115,2)</f>
        <v>0</v>
      </c>
      <c r="W115" s="157"/>
      <c r="X115" s="157" t="s">
        <v>106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107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x14ac:dyDescent="0.25">
      <c r="A116" s="161" t="s">
        <v>99</v>
      </c>
      <c r="B116" s="162" t="s">
        <v>68</v>
      </c>
      <c r="C116" s="182" t="s">
        <v>329</v>
      </c>
      <c r="D116" s="163"/>
      <c r="E116" s="164"/>
      <c r="F116" s="165"/>
      <c r="G116" s="165">
        <f>SUMIF(AG117:AG121,"&lt;&gt;NOR",G117:G121)</f>
        <v>0</v>
      </c>
      <c r="H116" s="165"/>
      <c r="I116" s="165">
        <f>SUM(I117:I121)</f>
        <v>0</v>
      </c>
      <c r="J116" s="165"/>
      <c r="K116" s="165">
        <f>SUM(K117:K121)</f>
        <v>0</v>
      </c>
      <c r="L116" s="165"/>
      <c r="M116" s="165">
        <f>SUM(M117:M121)</f>
        <v>0</v>
      </c>
      <c r="N116" s="165"/>
      <c r="O116" s="165">
        <f>SUM(O117:O121)</f>
        <v>0.05</v>
      </c>
      <c r="P116" s="165"/>
      <c r="Q116" s="166">
        <f>SUM(Q117:Q121)</f>
        <v>0</v>
      </c>
      <c r="R116" s="160"/>
      <c r="S116" s="160"/>
      <c r="T116" s="160"/>
      <c r="U116" s="160"/>
      <c r="V116" s="160">
        <f>SUM(V117:V121)</f>
        <v>0</v>
      </c>
      <c r="W116" s="160"/>
      <c r="X116" s="160"/>
      <c r="AG116" t="s">
        <v>100</v>
      </c>
    </row>
    <row r="117" spans="1:60" outlineLevel="1" x14ac:dyDescent="0.25">
      <c r="A117" s="174">
        <v>77</v>
      </c>
      <c r="B117" s="175" t="s">
        <v>304</v>
      </c>
      <c r="C117" s="183" t="s">
        <v>305</v>
      </c>
      <c r="D117" s="176" t="s">
        <v>202</v>
      </c>
      <c r="E117" s="177">
        <v>1</v>
      </c>
      <c r="F117" s="178"/>
      <c r="G117" s="179">
        <f>ROUND(E117*F117,2)</f>
        <v>0</v>
      </c>
      <c r="H117" s="178"/>
      <c r="I117" s="179">
        <f>ROUND(E117*H117,2)</f>
        <v>0</v>
      </c>
      <c r="J117" s="178"/>
      <c r="K117" s="179">
        <f>ROUND(E117*J117,2)</f>
        <v>0</v>
      </c>
      <c r="L117" s="179">
        <v>21</v>
      </c>
      <c r="M117" s="179">
        <f>G117*(1+L117/100)</f>
        <v>0</v>
      </c>
      <c r="N117" s="179">
        <v>6.3200000000000001E-3</v>
      </c>
      <c r="O117" s="179">
        <f>ROUND(E117*N117,2)</f>
        <v>0.01</v>
      </c>
      <c r="P117" s="179">
        <v>0</v>
      </c>
      <c r="Q117" s="180">
        <f>ROUND(E117*P117,2)</f>
        <v>0</v>
      </c>
      <c r="R117" s="157"/>
      <c r="S117" s="157" t="s">
        <v>104</v>
      </c>
      <c r="T117" s="157" t="s">
        <v>104</v>
      </c>
      <c r="U117" s="157">
        <v>0</v>
      </c>
      <c r="V117" s="157">
        <f>ROUND(E117*U117,2)</f>
        <v>0</v>
      </c>
      <c r="W117" s="157"/>
      <c r="X117" s="157" t="s">
        <v>106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306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5">
      <c r="A118" s="174">
        <v>78</v>
      </c>
      <c r="B118" s="175" t="s">
        <v>307</v>
      </c>
      <c r="C118" s="183" t="s">
        <v>308</v>
      </c>
      <c r="D118" s="176" t="s">
        <v>202</v>
      </c>
      <c r="E118" s="177">
        <v>1</v>
      </c>
      <c r="F118" s="178"/>
      <c r="G118" s="179">
        <f>ROUND(E118*F118,2)</f>
        <v>0</v>
      </c>
      <c r="H118" s="178"/>
      <c r="I118" s="179">
        <f>ROUND(E118*H118,2)</f>
        <v>0</v>
      </c>
      <c r="J118" s="178"/>
      <c r="K118" s="179">
        <f>ROUND(E118*J118,2)</f>
        <v>0</v>
      </c>
      <c r="L118" s="179">
        <v>21</v>
      </c>
      <c r="M118" s="179">
        <f>G118*(1+L118/100)</f>
        <v>0</v>
      </c>
      <c r="N118" s="179">
        <v>0</v>
      </c>
      <c r="O118" s="179">
        <f>ROUND(E118*N118,2)</f>
        <v>0</v>
      </c>
      <c r="P118" s="179">
        <v>0</v>
      </c>
      <c r="Q118" s="180">
        <f>ROUND(E118*P118,2)</f>
        <v>0</v>
      </c>
      <c r="R118" s="157"/>
      <c r="S118" s="157" t="s">
        <v>104</v>
      </c>
      <c r="T118" s="157" t="s">
        <v>104</v>
      </c>
      <c r="U118" s="157">
        <v>0</v>
      </c>
      <c r="V118" s="157">
        <f>ROUND(E118*U118,2)</f>
        <v>0</v>
      </c>
      <c r="W118" s="157"/>
      <c r="X118" s="157" t="s">
        <v>106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306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5">
      <c r="A119" s="174">
        <v>79</v>
      </c>
      <c r="B119" s="175" t="s">
        <v>309</v>
      </c>
      <c r="C119" s="183" t="s">
        <v>310</v>
      </c>
      <c r="D119" s="176" t="s">
        <v>113</v>
      </c>
      <c r="E119" s="177">
        <v>8</v>
      </c>
      <c r="F119" s="178"/>
      <c r="G119" s="179">
        <f>ROUND(E119*F119,2)</f>
        <v>0</v>
      </c>
      <c r="H119" s="178"/>
      <c r="I119" s="179">
        <f>ROUND(E119*H119,2)</f>
        <v>0</v>
      </c>
      <c r="J119" s="178"/>
      <c r="K119" s="179">
        <f>ROUND(E119*J119,2)</f>
        <v>0</v>
      </c>
      <c r="L119" s="179">
        <v>21</v>
      </c>
      <c r="M119" s="179">
        <f>G119*(1+L119/100)</f>
        <v>0</v>
      </c>
      <c r="N119" s="179">
        <v>5.3499999999999997E-3</v>
      </c>
      <c r="O119" s="179">
        <f>ROUND(E119*N119,2)</f>
        <v>0.04</v>
      </c>
      <c r="P119" s="179">
        <v>0</v>
      </c>
      <c r="Q119" s="180">
        <f>ROUND(E119*P119,2)</f>
        <v>0</v>
      </c>
      <c r="R119" s="157"/>
      <c r="S119" s="157" t="s">
        <v>104</v>
      </c>
      <c r="T119" s="157" t="s">
        <v>104</v>
      </c>
      <c r="U119" s="157">
        <v>0</v>
      </c>
      <c r="V119" s="157">
        <f>ROUND(E119*U119,2)</f>
        <v>0</v>
      </c>
      <c r="W119" s="157"/>
      <c r="X119" s="157" t="s">
        <v>106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306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5">
      <c r="A120" s="174">
        <v>80</v>
      </c>
      <c r="B120" s="175" t="s">
        <v>311</v>
      </c>
      <c r="C120" s="183" t="s">
        <v>312</v>
      </c>
      <c r="D120" s="176" t="s">
        <v>202</v>
      </c>
      <c r="E120" s="177">
        <v>2</v>
      </c>
      <c r="F120" s="178"/>
      <c r="G120" s="179">
        <f>ROUND(E120*F120,2)</f>
        <v>0</v>
      </c>
      <c r="H120" s="178"/>
      <c r="I120" s="179">
        <f>ROUND(E120*H120,2)</f>
        <v>0</v>
      </c>
      <c r="J120" s="178"/>
      <c r="K120" s="179">
        <f>ROUND(E120*J120,2)</f>
        <v>0</v>
      </c>
      <c r="L120" s="179">
        <v>21</v>
      </c>
      <c r="M120" s="179">
        <f>G120*(1+L120/100)</f>
        <v>0</v>
      </c>
      <c r="N120" s="179">
        <v>6.0999999999999997E-4</v>
      </c>
      <c r="O120" s="179">
        <f>ROUND(E120*N120,2)</f>
        <v>0</v>
      </c>
      <c r="P120" s="179">
        <v>0</v>
      </c>
      <c r="Q120" s="180">
        <f>ROUND(E120*P120,2)</f>
        <v>0</v>
      </c>
      <c r="R120" s="157"/>
      <c r="S120" s="157" t="s">
        <v>187</v>
      </c>
      <c r="T120" s="157" t="s">
        <v>188</v>
      </c>
      <c r="U120" s="157">
        <v>0</v>
      </c>
      <c r="V120" s="157">
        <f>ROUND(E120*U120,2)</f>
        <v>0</v>
      </c>
      <c r="W120" s="157"/>
      <c r="X120" s="157" t="s">
        <v>106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313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5">
      <c r="A121" s="174">
        <v>81</v>
      </c>
      <c r="B121" s="175" t="s">
        <v>314</v>
      </c>
      <c r="C121" s="183" t="s">
        <v>315</v>
      </c>
      <c r="D121" s="176" t="s">
        <v>160</v>
      </c>
      <c r="E121" s="177">
        <v>5.0340000000000003E-2</v>
      </c>
      <c r="F121" s="178"/>
      <c r="G121" s="179">
        <f>ROUND(E121*F121,2)</f>
        <v>0</v>
      </c>
      <c r="H121" s="178"/>
      <c r="I121" s="179">
        <f>ROUND(E121*H121,2)</f>
        <v>0</v>
      </c>
      <c r="J121" s="178"/>
      <c r="K121" s="179">
        <f>ROUND(E121*J121,2)</f>
        <v>0</v>
      </c>
      <c r="L121" s="179">
        <v>21</v>
      </c>
      <c r="M121" s="179">
        <f>G121*(1+L121/100)</f>
        <v>0</v>
      </c>
      <c r="N121" s="179">
        <v>0</v>
      </c>
      <c r="O121" s="179">
        <f>ROUND(E121*N121,2)</f>
        <v>0</v>
      </c>
      <c r="P121" s="179">
        <v>0</v>
      </c>
      <c r="Q121" s="180">
        <f>ROUND(E121*P121,2)</f>
        <v>0</v>
      </c>
      <c r="R121" s="157"/>
      <c r="S121" s="157" t="s">
        <v>104</v>
      </c>
      <c r="T121" s="157" t="s">
        <v>104</v>
      </c>
      <c r="U121" s="157">
        <v>0</v>
      </c>
      <c r="V121" s="157">
        <f>ROUND(E121*U121,2)</f>
        <v>0</v>
      </c>
      <c r="W121" s="157"/>
      <c r="X121" s="157" t="s">
        <v>106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316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x14ac:dyDescent="0.25">
      <c r="A122" s="161" t="s">
        <v>99</v>
      </c>
      <c r="B122" s="162" t="s">
        <v>70</v>
      </c>
      <c r="C122" s="182" t="s">
        <v>330</v>
      </c>
      <c r="D122" s="163"/>
      <c r="E122" s="164"/>
      <c r="F122" s="165"/>
      <c r="G122" s="165">
        <f>SUMIF(AG123:AG123,"&lt;&gt;NOR",G123:G123)</f>
        <v>0</v>
      </c>
      <c r="H122" s="165"/>
      <c r="I122" s="165">
        <f>SUM(I123:I123)</f>
        <v>0</v>
      </c>
      <c r="J122" s="165"/>
      <c r="K122" s="165">
        <f>SUM(K123:K123)</f>
        <v>0</v>
      </c>
      <c r="L122" s="165"/>
      <c r="M122" s="165">
        <f>SUM(M123:M123)</f>
        <v>0</v>
      </c>
      <c r="N122" s="165"/>
      <c r="O122" s="165">
        <f>SUM(O123:O123)</f>
        <v>0</v>
      </c>
      <c r="P122" s="165"/>
      <c r="Q122" s="166">
        <f>SUM(Q123:Q123)</f>
        <v>0</v>
      </c>
      <c r="R122" s="160"/>
      <c r="S122" s="160"/>
      <c r="T122" s="160"/>
      <c r="U122" s="160"/>
      <c r="V122" s="160">
        <f>SUM(V123:V123)</f>
        <v>0</v>
      </c>
      <c r="W122" s="160"/>
      <c r="X122" s="160"/>
      <c r="AG122" t="s">
        <v>100</v>
      </c>
    </row>
    <row r="123" spans="1:60" ht="20.399999999999999" outlineLevel="1" x14ac:dyDescent="0.25">
      <c r="A123" s="167">
        <v>82</v>
      </c>
      <c r="B123" s="168" t="s">
        <v>317</v>
      </c>
      <c r="C123" s="184" t="s">
        <v>318</v>
      </c>
      <c r="D123" s="169" t="s">
        <v>113</v>
      </c>
      <c r="E123" s="170">
        <v>60</v>
      </c>
      <c r="F123" s="171"/>
      <c r="G123" s="172">
        <f>ROUND(E123*F123,2)</f>
        <v>0</v>
      </c>
      <c r="H123" s="171"/>
      <c r="I123" s="172">
        <f>ROUND(E123*H123,2)</f>
        <v>0</v>
      </c>
      <c r="J123" s="171"/>
      <c r="K123" s="172">
        <f>ROUND(E123*J123,2)</f>
        <v>0</v>
      </c>
      <c r="L123" s="172">
        <v>21</v>
      </c>
      <c r="M123" s="172">
        <f>G123*(1+L123/100)</f>
        <v>0</v>
      </c>
      <c r="N123" s="172">
        <v>0</v>
      </c>
      <c r="O123" s="172">
        <f>ROUND(E123*N123,2)</f>
        <v>0</v>
      </c>
      <c r="P123" s="172">
        <v>0</v>
      </c>
      <c r="Q123" s="173">
        <f>ROUND(E123*P123,2)</f>
        <v>0</v>
      </c>
      <c r="R123" s="157"/>
      <c r="S123" s="157" t="s">
        <v>161</v>
      </c>
      <c r="T123" s="157" t="s">
        <v>162</v>
      </c>
      <c r="U123" s="157">
        <v>0</v>
      </c>
      <c r="V123" s="157">
        <f>ROUND(E123*U123,2)</f>
        <v>0</v>
      </c>
      <c r="W123" s="157"/>
      <c r="X123" s="157" t="s">
        <v>106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107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x14ac:dyDescent="0.25">
      <c r="A124" s="3"/>
      <c r="B124" s="4"/>
      <c r="C124" s="186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AE124">
        <v>15</v>
      </c>
      <c r="AF124">
        <v>21</v>
      </c>
      <c r="AG124" t="s">
        <v>86</v>
      </c>
    </row>
    <row r="125" spans="1:60" x14ac:dyDescent="0.25">
      <c r="A125" s="151"/>
      <c r="B125" s="152" t="s">
        <v>31</v>
      </c>
      <c r="C125" s="187"/>
      <c r="D125" s="153"/>
      <c r="E125" s="154"/>
      <c r="F125" s="154"/>
      <c r="G125" s="181">
        <f>G8+G46+G50+G52+G64+G88+G114+G116+G122</f>
        <v>0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AE125">
        <f>SUMIF(L7:L123,AE124,G7:G123)</f>
        <v>0</v>
      </c>
      <c r="AF125">
        <f>SUMIF(L7:L123,AF124,G7:G123)</f>
        <v>0</v>
      </c>
      <c r="AG125" t="s">
        <v>319</v>
      </c>
    </row>
    <row r="126" spans="1:60" x14ac:dyDescent="0.25">
      <c r="A126" s="3"/>
      <c r="B126" s="4"/>
      <c r="C126" s="186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60" x14ac:dyDescent="0.25">
      <c r="A127" s="3"/>
      <c r="B127" s="4"/>
      <c r="C127" s="186"/>
      <c r="D127" s="6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60" x14ac:dyDescent="0.25">
      <c r="A128" s="265" t="s">
        <v>320</v>
      </c>
      <c r="B128" s="265"/>
      <c r="C128" s="266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33" x14ac:dyDescent="0.25">
      <c r="A129" s="246"/>
      <c r="B129" s="247"/>
      <c r="C129" s="248"/>
      <c r="D129" s="247"/>
      <c r="E129" s="247"/>
      <c r="F129" s="247"/>
      <c r="G129" s="249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AG129" t="s">
        <v>321</v>
      </c>
    </row>
    <row r="130" spans="1:33" x14ac:dyDescent="0.25">
      <c r="A130" s="250"/>
      <c r="B130" s="251"/>
      <c r="C130" s="252"/>
      <c r="D130" s="251"/>
      <c r="E130" s="251"/>
      <c r="F130" s="251"/>
      <c r="G130" s="25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33" x14ac:dyDescent="0.25">
      <c r="A131" s="250"/>
      <c r="B131" s="251"/>
      <c r="C131" s="252"/>
      <c r="D131" s="251"/>
      <c r="E131" s="251"/>
      <c r="F131" s="251"/>
      <c r="G131" s="25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33" x14ac:dyDescent="0.25">
      <c r="A132" s="250"/>
      <c r="B132" s="251"/>
      <c r="C132" s="252"/>
      <c r="D132" s="251"/>
      <c r="E132" s="251"/>
      <c r="F132" s="251"/>
      <c r="G132" s="25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33" x14ac:dyDescent="0.25">
      <c r="A133" s="254"/>
      <c r="B133" s="255"/>
      <c r="C133" s="256"/>
      <c r="D133" s="255"/>
      <c r="E133" s="255"/>
      <c r="F133" s="255"/>
      <c r="G133" s="257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33" x14ac:dyDescent="0.25">
      <c r="A134" s="3"/>
      <c r="B134" s="4"/>
      <c r="C134" s="186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33" x14ac:dyDescent="0.25">
      <c r="C135" s="188"/>
      <c r="D135" s="10"/>
      <c r="AG135" t="s">
        <v>322</v>
      </c>
    </row>
    <row r="136" spans="1:33" x14ac:dyDescent="0.25">
      <c r="D136" s="10"/>
    </row>
    <row r="137" spans="1:33" x14ac:dyDescent="0.25">
      <c r="D137" s="10"/>
    </row>
    <row r="138" spans="1:33" x14ac:dyDescent="0.25">
      <c r="D138" s="10"/>
    </row>
    <row r="139" spans="1:33" x14ac:dyDescent="0.25">
      <c r="D139" s="10"/>
    </row>
    <row r="140" spans="1:33" x14ac:dyDescent="0.25">
      <c r="D140" s="10"/>
    </row>
    <row r="141" spans="1:33" x14ac:dyDescent="0.25">
      <c r="D141" s="10"/>
    </row>
    <row r="142" spans="1:33" x14ac:dyDescent="0.25">
      <c r="D142" s="10"/>
    </row>
    <row r="143" spans="1:33" x14ac:dyDescent="0.25">
      <c r="D143" s="10"/>
    </row>
    <row r="144" spans="1:33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EF2E" sheet="1" objects="1" scenarios="1"/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Chalupski Martin</cp:lastModifiedBy>
  <cp:lastPrinted>2019-03-19T12:27:02Z</cp:lastPrinted>
  <dcterms:created xsi:type="dcterms:W3CDTF">2009-04-08T07:15:50Z</dcterms:created>
  <dcterms:modified xsi:type="dcterms:W3CDTF">2020-02-03T08:50:01Z</dcterms:modified>
</cp:coreProperties>
</file>